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pivotTables/pivotTable2.xml" ContentType="application/vnd.openxmlformats-officedocument.spreadsheetml.pivotTable+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ämäTyökirja" hidePivotFieldList="1"/>
  <mc:AlternateContent xmlns:mc="http://schemas.openxmlformats.org/markup-compatibility/2006">
    <mc:Choice Requires="x15">
      <x15ac:absPath xmlns:x15ac="http://schemas.microsoft.com/office/spreadsheetml/2010/11/ac" url="C:\Users\OlliPakonen\Desktop\Valtakunnansarjat\"/>
    </mc:Choice>
  </mc:AlternateContent>
  <xr:revisionPtr revIDLastSave="0" documentId="8_{B8B5BC65-70A8-4A7D-8FB0-773892981EA2}" xr6:coauthVersionLast="46" xr6:coauthVersionMax="46" xr10:uidLastSave="{00000000-0000-0000-0000-000000000000}"/>
  <bookViews>
    <workbookView xWindow="-110" yWindow="-110" windowWidth="19420" windowHeight="10420" tabRatio="791" activeTab="1" xr2:uid="{00000000-000D-0000-FFFF-FFFF00000000}"/>
  </bookViews>
  <sheets>
    <sheet name="Tulokset-K1" sheetId="1" r:id="rId1"/>
    <sheet name="Sarjataulukko-K1" sheetId="2" r:id="rId2"/>
    <sheet name="HK-K1" sheetId="7" r:id="rId3"/>
    <sheet name="Joukkuedata" sheetId="12" r:id="rId4"/>
    <sheet name="HKdata" sheetId="6" r:id="rId5"/>
    <sheet name="Pelaajat" sheetId="4" r:id="rId6"/>
    <sheet name="Otteluohjelma" sheetId="26" r:id="rId7"/>
    <sheet name="Perustiedot" sheetId="5" r:id="rId8"/>
  </sheets>
  <definedNames>
    <definedName name="AS">Pelaajat!$A$8:$A$20</definedName>
    <definedName name="BC_Story">Pelaajat!$B$8:$B$20</definedName>
    <definedName name="GH">Pelaajat!$E$8:$E$20</definedName>
    <definedName name="IFK_Mariehamn">Pelaajat!$F$8:$F$20</definedName>
    <definedName name="JoesGold">Pelaajat!$C$8:$C$20</definedName>
    <definedName name="OPS">Pelaajat!$D$8:$D$20</definedName>
    <definedName name="_xlnm.Print_Area" localSheetId="2">'HK-K1'!$A$7:$F$78</definedName>
    <definedName name="_xlnm.Print_Area" localSheetId="1">'Sarjataulukko-K1'!$A$1:$H$28</definedName>
  </definedNames>
  <calcPr calcId="191029"/>
  <pivotCaches>
    <pivotCache cacheId="8" r:id="rId9"/>
    <pivotCache cacheId="9"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6" l="1"/>
  <c r="G12" i="26"/>
  <c r="B11" i="26"/>
  <c r="K3" i="1"/>
  <c r="H3" i="2" s="1"/>
  <c r="F3" i="1"/>
  <c r="E3" i="2" s="1"/>
  <c r="B5" i="7"/>
  <c r="D21" i="26"/>
  <c r="G13" i="26" s="1"/>
  <c r="E11" i="26" l="1"/>
  <c r="B14" i="26"/>
  <c r="B10" i="26"/>
  <c r="D12" i="26"/>
  <c r="D20" i="26"/>
  <c r="D19" i="26"/>
  <c r="D18" i="26"/>
  <c r="D17" i="26"/>
  <c r="D16" i="26"/>
  <c r="G11" i="26" l="1"/>
  <c r="E14" i="26"/>
  <c r="H12" i="26"/>
  <c r="G14" i="26"/>
  <c r="B12" i="26"/>
  <c r="E12" i="26"/>
  <c r="J14" i="26"/>
  <c r="H11" i="26"/>
  <c r="E13" i="26"/>
  <c r="G10" i="26"/>
  <c r="J12" i="26"/>
  <c r="D11" i="26"/>
  <c r="D14" i="26"/>
  <c r="J13" i="26"/>
  <c r="H10" i="26"/>
  <c r="J11" i="26"/>
  <c r="E10" i="26"/>
  <c r="H13" i="26"/>
  <c r="J10" i="26"/>
  <c r="D13" i="26"/>
  <c r="B13" i="26"/>
  <c r="D10" i="2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F5" i="7" l="1"/>
  <c r="A5" i="7"/>
  <c r="A3" i="2"/>
  <c r="AP30" i="1"/>
  <c r="AL30" i="1"/>
  <c r="AQ29" i="1"/>
  <c r="C99" i="6" s="1"/>
  <c r="AM29" i="1"/>
  <c r="C96" i="6" s="1"/>
  <c r="AQ28" i="1"/>
  <c r="C98" i="6" s="1"/>
  <c r="AM28" i="1"/>
  <c r="C95" i="6" s="1"/>
  <c r="AQ27" i="1"/>
  <c r="C97" i="6" s="1"/>
  <c r="AM27" i="1"/>
  <c r="C94" i="6" s="1"/>
  <c r="AG30" i="1"/>
  <c r="AC30" i="1"/>
  <c r="AH29" i="1"/>
  <c r="C81" i="6" s="1"/>
  <c r="AD29" i="1"/>
  <c r="C78" i="6" s="1"/>
  <c r="AH28" i="1"/>
  <c r="C80" i="6" s="1"/>
  <c r="AD28" i="1"/>
  <c r="C77" i="6" s="1"/>
  <c r="AH27" i="1"/>
  <c r="C79" i="6" s="1"/>
  <c r="AD27" i="1"/>
  <c r="C76" i="6" s="1"/>
  <c r="AP21" i="1"/>
  <c r="AL21" i="1"/>
  <c r="AQ20" i="1"/>
  <c r="C93" i="6" s="1"/>
  <c r="AM20" i="1"/>
  <c r="C90" i="6" s="1"/>
  <c r="AQ19" i="1"/>
  <c r="C92" i="6" s="1"/>
  <c r="AM19" i="1"/>
  <c r="C89" i="6" s="1"/>
  <c r="AQ18" i="1"/>
  <c r="C91" i="6" s="1"/>
  <c r="AM18" i="1"/>
  <c r="C88" i="6" s="1"/>
  <c r="AG21" i="1"/>
  <c r="AC21" i="1"/>
  <c r="AH20" i="1"/>
  <c r="C75" i="6" s="1"/>
  <c r="AD20" i="1"/>
  <c r="C72" i="6" s="1"/>
  <c r="AH19" i="1"/>
  <c r="C74" i="6" s="1"/>
  <c r="AD19" i="1"/>
  <c r="C71" i="6" s="1"/>
  <c r="AH18" i="1"/>
  <c r="C73" i="6" s="1"/>
  <c r="AD18" i="1"/>
  <c r="C70" i="6" s="1"/>
  <c r="AP12" i="1"/>
  <c r="AL12" i="1"/>
  <c r="AQ11" i="1"/>
  <c r="C87" i="6" s="1"/>
  <c r="AM11" i="1"/>
  <c r="C84" i="6" s="1"/>
  <c r="AQ10" i="1"/>
  <c r="C86" i="6" s="1"/>
  <c r="AM10" i="1"/>
  <c r="C83" i="6" s="1"/>
  <c r="AQ9" i="1"/>
  <c r="C85" i="6" s="1"/>
  <c r="AM9" i="1"/>
  <c r="C82" i="6" s="1"/>
  <c r="AG12" i="1"/>
  <c r="AC12" i="1"/>
  <c r="AH11" i="1"/>
  <c r="C69" i="6" s="1"/>
  <c r="AD11" i="1"/>
  <c r="C66" i="6" s="1"/>
  <c r="AH10" i="1"/>
  <c r="C68" i="6" s="1"/>
  <c r="AD10" i="1"/>
  <c r="C65" i="6" s="1"/>
  <c r="AH9" i="1"/>
  <c r="C67" i="6" s="1"/>
  <c r="AD9" i="1"/>
  <c r="C64" i="6" s="1"/>
  <c r="X30" i="1"/>
  <c r="T30" i="1"/>
  <c r="Y29" i="1"/>
  <c r="C63" i="6" s="1"/>
  <c r="U29" i="1"/>
  <c r="C60" i="6" s="1"/>
  <c r="Y28" i="1"/>
  <c r="C62" i="6" s="1"/>
  <c r="U28" i="1"/>
  <c r="C59" i="6" s="1"/>
  <c r="Y27" i="1"/>
  <c r="C61" i="6" s="1"/>
  <c r="U27" i="1"/>
  <c r="C58" i="6" s="1"/>
  <c r="X21" i="1"/>
  <c r="T21" i="1"/>
  <c r="Y20" i="1"/>
  <c r="C57" i="6" s="1"/>
  <c r="U20" i="1"/>
  <c r="C54" i="6" s="1"/>
  <c r="Y19" i="1"/>
  <c r="C56" i="6" s="1"/>
  <c r="U19" i="1"/>
  <c r="C53" i="6" s="1"/>
  <c r="Y18" i="1"/>
  <c r="C55" i="6" s="1"/>
  <c r="U18" i="1"/>
  <c r="C52" i="6" s="1"/>
  <c r="X12" i="1"/>
  <c r="T12" i="1"/>
  <c r="Y11" i="1"/>
  <c r="C51" i="6" s="1"/>
  <c r="U11" i="1"/>
  <c r="C48" i="6" s="1"/>
  <c r="Y10" i="1"/>
  <c r="C50" i="6" s="1"/>
  <c r="U10" i="1"/>
  <c r="C47" i="6" s="1"/>
  <c r="Y9" i="1"/>
  <c r="C49" i="6" s="1"/>
  <c r="U9" i="1"/>
  <c r="C46" i="6" s="1"/>
  <c r="P30" i="1"/>
  <c r="L30" i="1"/>
  <c r="Q29" i="1"/>
  <c r="C45" i="6" s="1"/>
  <c r="M29" i="1"/>
  <c r="C42" i="6" s="1"/>
  <c r="Q28" i="1"/>
  <c r="C44" i="6" s="1"/>
  <c r="M28" i="1"/>
  <c r="C41" i="6" s="1"/>
  <c r="Q27" i="1"/>
  <c r="C43" i="6" s="1"/>
  <c r="M27" i="1"/>
  <c r="C40" i="6" s="1"/>
  <c r="G30" i="1"/>
  <c r="C30" i="1"/>
  <c r="H29" i="1"/>
  <c r="C27" i="6" s="1"/>
  <c r="D29" i="1"/>
  <c r="C24" i="6" s="1"/>
  <c r="H28" i="1"/>
  <c r="C26" i="6" s="1"/>
  <c r="D28" i="1"/>
  <c r="C23" i="6" s="1"/>
  <c r="H27" i="1"/>
  <c r="C25" i="6" s="1"/>
  <c r="D27" i="1"/>
  <c r="C22" i="6" s="1"/>
  <c r="P21" i="1"/>
  <c r="L21" i="1"/>
  <c r="Q20" i="1"/>
  <c r="C39" i="6" s="1"/>
  <c r="M20" i="1"/>
  <c r="C36" i="6" s="1"/>
  <c r="Q19" i="1"/>
  <c r="C38" i="6" s="1"/>
  <c r="M19" i="1"/>
  <c r="C35" i="6" s="1"/>
  <c r="Q18" i="1"/>
  <c r="C37" i="6" s="1"/>
  <c r="M18" i="1"/>
  <c r="C34" i="6" s="1"/>
  <c r="G21" i="1"/>
  <c r="C21" i="1"/>
  <c r="H20" i="1"/>
  <c r="C21" i="6" s="1"/>
  <c r="D20" i="1"/>
  <c r="C18" i="6" s="1"/>
  <c r="H19" i="1"/>
  <c r="C20" i="6" s="1"/>
  <c r="D19" i="1"/>
  <c r="C17" i="6" s="1"/>
  <c r="H18" i="1"/>
  <c r="C19" i="6" s="1"/>
  <c r="D18" i="1"/>
  <c r="C16" i="6" s="1"/>
  <c r="P12" i="1"/>
  <c r="L12" i="1"/>
  <c r="Q11" i="1"/>
  <c r="C33" i="6" s="1"/>
  <c r="M11" i="1"/>
  <c r="C30" i="6" s="1"/>
  <c r="Q10" i="1"/>
  <c r="C32" i="6" s="1"/>
  <c r="M10" i="1"/>
  <c r="C29" i="6" s="1"/>
  <c r="Q9" i="1"/>
  <c r="C31" i="6" s="1"/>
  <c r="M9" i="1"/>
  <c r="C28" i="6" s="1"/>
  <c r="H21" i="1" l="1"/>
  <c r="H30" i="1"/>
  <c r="Y12" i="1"/>
  <c r="Y21" i="1"/>
  <c r="AQ12" i="1"/>
  <c r="AQ21" i="1"/>
  <c r="AQ30" i="1"/>
  <c r="Q21" i="1"/>
  <c r="Y30" i="1"/>
  <c r="Y31" i="1" s="1"/>
  <c r="AH12" i="1"/>
  <c r="AH21" i="1"/>
  <c r="AH30" i="1"/>
  <c r="M30" i="1"/>
  <c r="AM30" i="1"/>
  <c r="AD12" i="1"/>
  <c r="Q12" i="1"/>
  <c r="Q30" i="1"/>
  <c r="M21" i="1"/>
  <c r="AM12" i="1"/>
  <c r="M12" i="1"/>
  <c r="D21" i="1"/>
  <c r="D30" i="1"/>
  <c r="U12" i="1"/>
  <c r="U21" i="1"/>
  <c r="U30" i="1"/>
  <c r="U31" i="1" s="1"/>
  <c r="AD21" i="1"/>
  <c r="AM21" i="1"/>
  <c r="AD30" i="1"/>
  <c r="A3" i="6"/>
  <c r="A1" i="6"/>
  <c r="C23" i="2" l="1"/>
  <c r="B1" i="7"/>
  <c r="A1" i="7"/>
  <c r="H25" i="1" l="1"/>
  <c r="G25" i="1"/>
  <c r="H16" i="1"/>
  <c r="G16" i="1"/>
  <c r="D16" i="1"/>
  <c r="C16" i="1"/>
  <c r="H7" i="1"/>
  <c r="G7" i="1"/>
  <c r="D7" i="1"/>
  <c r="C7" i="1"/>
  <c r="E1" i="2"/>
  <c r="A1" i="2"/>
  <c r="A3" i="12"/>
  <c r="A1" i="12"/>
  <c r="H11" i="1"/>
  <c r="C15" i="6" s="1"/>
  <c r="H10" i="1"/>
  <c r="C14" i="6" s="1"/>
  <c r="H9" i="1"/>
  <c r="C13" i="6" s="1"/>
  <c r="D11" i="1"/>
  <c r="C12" i="6" s="1"/>
  <c r="D10" i="1"/>
  <c r="C11" i="6" s="1"/>
  <c r="D9" i="1"/>
  <c r="C10" i="6" s="1"/>
  <c r="A25" i="1"/>
  <c r="AJ25" i="1" s="1"/>
  <c r="A16" i="1"/>
  <c r="R16" i="1" s="1"/>
  <c r="A7" i="1"/>
  <c r="AJ7" i="1" s="1"/>
  <c r="A3" i="1"/>
  <c r="AJ3" i="1" s="1"/>
  <c r="W3" i="1"/>
  <c r="A3" i="26"/>
  <c r="A1" i="26"/>
  <c r="AO25" i="1"/>
  <c r="AK25" i="1"/>
  <c r="AO16" i="1"/>
  <c r="AK16" i="1"/>
  <c r="AO7" i="1"/>
  <c r="AK7" i="1"/>
  <c r="AF25" i="1"/>
  <c r="AB25" i="1"/>
  <c r="AF16" i="1"/>
  <c r="AB16" i="1"/>
  <c r="AF7" i="1"/>
  <c r="AB7" i="1"/>
  <c r="W25" i="1"/>
  <c r="S25" i="1"/>
  <c r="W16" i="1"/>
  <c r="S16" i="1"/>
  <c r="W7" i="1"/>
  <c r="S7" i="1"/>
  <c r="O25" i="1"/>
  <c r="K25" i="1"/>
  <c r="O16" i="1"/>
  <c r="K16" i="1"/>
  <c r="O7" i="1"/>
  <c r="K7" i="1"/>
  <c r="F25" i="1"/>
  <c r="B25" i="1"/>
  <c r="F16" i="1"/>
  <c r="B16" i="1"/>
  <c r="F7" i="1"/>
  <c r="B7" i="1"/>
  <c r="A3" i="4"/>
  <c r="A1" i="4"/>
  <c r="F1" i="1"/>
  <c r="AO1" i="1" s="1"/>
  <c r="A1" i="1"/>
  <c r="R1" i="1" s="1"/>
  <c r="B37" i="12"/>
  <c r="D37" i="12" s="1"/>
  <c r="B36" i="12"/>
  <c r="D36" i="12" s="1"/>
  <c r="AR28" i="1"/>
  <c r="AR27" i="1"/>
  <c r="AQ25" i="1"/>
  <c r="AP25" i="1"/>
  <c r="B34" i="12"/>
  <c r="D34" i="12" s="1"/>
  <c r="AR19" i="1"/>
  <c r="AR18" i="1"/>
  <c r="AQ16" i="1"/>
  <c r="AP16" i="1"/>
  <c r="AM16" i="1"/>
  <c r="AL16" i="1"/>
  <c r="B33" i="12"/>
  <c r="D33" i="12" s="1"/>
  <c r="B32" i="12"/>
  <c r="D32" i="12" s="1"/>
  <c r="AR9" i="1"/>
  <c r="AQ7" i="1"/>
  <c r="AP7" i="1"/>
  <c r="AM7" i="1"/>
  <c r="AL7" i="1"/>
  <c r="B27" i="12"/>
  <c r="D27" i="12" s="1"/>
  <c r="B26" i="12"/>
  <c r="D26" i="12" s="1"/>
  <c r="B21" i="12"/>
  <c r="D21" i="12" s="1"/>
  <c r="B20" i="12"/>
  <c r="D20" i="12" s="1"/>
  <c r="B28" i="12"/>
  <c r="D28" i="12" s="1"/>
  <c r="B22" i="12"/>
  <c r="D22" i="12" s="1"/>
  <c r="B31" i="12"/>
  <c r="D31" i="12" s="1"/>
  <c r="B30" i="12"/>
  <c r="D30" i="12" s="1"/>
  <c r="B24" i="12"/>
  <c r="D24" i="12" s="1"/>
  <c r="B18" i="12"/>
  <c r="D18" i="12" s="1"/>
  <c r="B12" i="12"/>
  <c r="D12" i="12" s="1"/>
  <c r="B17" i="12"/>
  <c r="D17" i="12" s="1"/>
  <c r="B16" i="12"/>
  <c r="D16" i="12" s="1"/>
  <c r="B10" i="12"/>
  <c r="D10" i="12" s="1"/>
  <c r="Z18" i="1"/>
  <c r="Z19" i="1"/>
  <c r="B15" i="12"/>
  <c r="D15" i="12" s="1"/>
  <c r="G12" i="1"/>
  <c r="C12" i="1"/>
  <c r="AD25" i="1"/>
  <c r="AC25" i="1"/>
  <c r="AH16" i="1"/>
  <c r="AG16" i="1"/>
  <c r="AD16" i="1"/>
  <c r="AC16" i="1"/>
  <c r="AH7" i="1"/>
  <c r="AG7" i="1"/>
  <c r="AD7" i="1"/>
  <c r="AC7" i="1"/>
  <c r="AJ16" i="1" l="1"/>
  <c r="R25" i="1"/>
  <c r="B8" i="12"/>
  <c r="D8" i="12" s="1"/>
  <c r="D12" i="1"/>
  <c r="B9" i="12"/>
  <c r="D9" i="12" s="1"/>
  <c r="H12" i="1"/>
  <c r="A16" i="2"/>
  <c r="A17" i="2"/>
  <c r="A18" i="2"/>
  <c r="E16" i="2"/>
  <c r="E17" i="2"/>
  <c r="E18" i="2"/>
  <c r="A21" i="2"/>
  <c r="A22" i="2"/>
  <c r="A23" i="2"/>
  <c r="E21" i="2"/>
  <c r="E22" i="2"/>
  <c r="E23" i="2"/>
  <c r="A26" i="2"/>
  <c r="A27" i="2"/>
  <c r="A28" i="2"/>
  <c r="A23" i="12"/>
  <c r="D56" i="6"/>
  <c r="D55" i="6"/>
  <c r="D57" i="6"/>
  <c r="A12" i="12"/>
  <c r="D22" i="6"/>
  <c r="D24" i="6"/>
  <c r="D23" i="6"/>
  <c r="A14" i="12"/>
  <c r="D30" i="6"/>
  <c r="D29" i="6"/>
  <c r="D28" i="6"/>
  <c r="A9" i="12"/>
  <c r="D14" i="6"/>
  <c r="D13" i="6"/>
  <c r="D15" i="6"/>
  <c r="A13" i="12"/>
  <c r="D26" i="6"/>
  <c r="D25" i="6"/>
  <c r="D27" i="6"/>
  <c r="A21" i="12"/>
  <c r="D51" i="6"/>
  <c r="D50" i="6"/>
  <c r="D49" i="6"/>
  <c r="A31" i="12"/>
  <c r="D81" i="6"/>
  <c r="D80" i="6"/>
  <c r="D79" i="6"/>
  <c r="A37" i="12"/>
  <c r="D99" i="6"/>
  <c r="D98" i="6"/>
  <c r="D97" i="6"/>
  <c r="A10" i="12"/>
  <c r="D17" i="6"/>
  <c r="D16" i="6"/>
  <c r="D18" i="6"/>
  <c r="A16" i="12"/>
  <c r="D35" i="6"/>
  <c r="D34" i="6"/>
  <c r="D36" i="6"/>
  <c r="A22" i="12"/>
  <c r="D54" i="6"/>
  <c r="D53" i="6"/>
  <c r="D52" i="6"/>
  <c r="A28" i="12"/>
  <c r="D72" i="6"/>
  <c r="D71" i="6"/>
  <c r="D70" i="6"/>
  <c r="A34" i="12"/>
  <c r="D90" i="6"/>
  <c r="D89" i="6"/>
  <c r="D88" i="6"/>
  <c r="A19" i="12"/>
  <c r="D44" i="6"/>
  <c r="D43" i="6"/>
  <c r="D45" i="6"/>
  <c r="A27" i="12"/>
  <c r="D69" i="6"/>
  <c r="D68" i="6"/>
  <c r="D67" i="6"/>
  <c r="A33" i="12"/>
  <c r="D87" i="6"/>
  <c r="D86" i="6"/>
  <c r="D85" i="6"/>
  <c r="A11" i="12"/>
  <c r="D20" i="6"/>
  <c r="D19" i="6"/>
  <c r="D21" i="6"/>
  <c r="A17" i="12"/>
  <c r="D38" i="6"/>
  <c r="D37" i="6"/>
  <c r="D39" i="6"/>
  <c r="A29" i="12"/>
  <c r="D75" i="6"/>
  <c r="D74" i="6"/>
  <c r="D73" i="6"/>
  <c r="A35" i="12"/>
  <c r="D93" i="6"/>
  <c r="D92" i="6"/>
  <c r="D91" i="6"/>
  <c r="A15" i="12"/>
  <c r="D32" i="6"/>
  <c r="D31" i="6"/>
  <c r="D33" i="6"/>
  <c r="A25" i="12"/>
  <c r="D63" i="6"/>
  <c r="D62" i="6"/>
  <c r="D61" i="6"/>
  <c r="A8" i="12"/>
  <c r="D12" i="6"/>
  <c r="D11" i="6"/>
  <c r="D10" i="6"/>
  <c r="A18" i="12"/>
  <c r="D41" i="6"/>
  <c r="D40" i="6"/>
  <c r="D42" i="6"/>
  <c r="A20" i="12"/>
  <c r="D48" i="6"/>
  <c r="D47" i="6"/>
  <c r="D46" i="6"/>
  <c r="A24" i="12"/>
  <c r="D60" i="6"/>
  <c r="D59" i="6"/>
  <c r="D58" i="6"/>
  <c r="A26" i="12"/>
  <c r="D66" i="6"/>
  <c r="D65" i="6"/>
  <c r="D64" i="6"/>
  <c r="A30" i="12"/>
  <c r="D78" i="6"/>
  <c r="D77" i="6"/>
  <c r="D76" i="6"/>
  <c r="A32" i="12"/>
  <c r="D84" i="6"/>
  <c r="D83" i="6"/>
  <c r="D82" i="6"/>
  <c r="A36" i="12"/>
  <c r="D96" i="6"/>
  <c r="D95" i="6"/>
  <c r="D94" i="6"/>
  <c r="R7" i="1"/>
  <c r="AM13" i="1"/>
  <c r="B29" i="12"/>
  <c r="D29" i="12" s="1"/>
  <c r="AM22" i="1"/>
  <c r="C27" i="2" s="1"/>
  <c r="B35" i="12"/>
  <c r="D35" i="12" s="1"/>
  <c r="B13" i="12"/>
  <c r="D13" i="12" s="1"/>
  <c r="M31" i="1"/>
  <c r="B19" i="12"/>
  <c r="D19" i="12" s="1"/>
  <c r="B25" i="12"/>
  <c r="D25" i="12" s="1"/>
  <c r="B23" i="12"/>
  <c r="D23" i="12" s="1"/>
  <c r="B11" i="12"/>
  <c r="D11" i="12" s="1"/>
  <c r="M22" i="1"/>
  <c r="Q22" i="1"/>
  <c r="C17" i="12" s="1"/>
  <c r="B14" i="12"/>
  <c r="D14" i="12" s="1"/>
  <c r="AD13" i="1"/>
  <c r="AB3" i="1"/>
  <c r="AJ1" i="1"/>
  <c r="R3" i="1"/>
  <c r="AO3" i="1"/>
  <c r="W1" i="1"/>
  <c r="AH31" i="1"/>
  <c r="C31" i="12" s="1"/>
  <c r="AD22" i="1"/>
  <c r="Y13" i="1"/>
  <c r="C21" i="12" s="1"/>
  <c r="Q31" i="1"/>
  <c r="C19" i="12" s="1"/>
  <c r="AH22" i="1"/>
  <c r="C29" i="12" s="1"/>
  <c r="C25" i="12"/>
  <c r="U22" i="1"/>
  <c r="AM31" i="1"/>
  <c r="Y22" i="1"/>
  <c r="C23" i="12" s="1"/>
  <c r="U13" i="1"/>
  <c r="AH13" i="1"/>
  <c r="C27" i="12" s="1"/>
  <c r="AQ22" i="1"/>
  <c r="C35" i="12" s="1"/>
  <c r="AQ31" i="1"/>
  <c r="C37" i="12" s="1"/>
  <c r="AQ13" i="1"/>
  <c r="C33" i="12" s="1"/>
  <c r="C24" i="12"/>
  <c r="AD31" i="1"/>
  <c r="H23" i="2" s="1"/>
  <c r="C34" i="12" l="1"/>
  <c r="C36" i="12"/>
  <c r="C28" i="2"/>
  <c r="C32" i="12"/>
  <c r="C26" i="2"/>
  <c r="C28" i="12"/>
  <c r="H22" i="2"/>
  <c r="C26" i="12"/>
  <c r="H21" i="2"/>
  <c r="C30" i="12"/>
  <c r="C22" i="12"/>
  <c r="C22" i="2"/>
  <c r="C20" i="12"/>
  <c r="C21" i="2"/>
  <c r="C16" i="12"/>
  <c r="H17" i="2"/>
  <c r="C18" i="12"/>
  <c r="H18" i="2"/>
  <c r="H31" i="1"/>
  <c r="C13" i="12" s="1"/>
  <c r="H22" i="1"/>
  <c r="C11" i="12" s="1"/>
  <c r="D31" i="1"/>
  <c r="D22" i="1"/>
  <c r="Q13" i="1"/>
  <c r="C15" i="12" s="1"/>
  <c r="M13" i="1"/>
  <c r="H13" i="1"/>
  <c r="C9" i="12" s="1"/>
  <c r="D13" i="1"/>
  <c r="C17" i="2" l="1"/>
  <c r="C14" i="12"/>
  <c r="H16" i="2"/>
  <c r="C10" i="12"/>
  <c r="G17" i="2"/>
  <c r="G22" i="2"/>
  <c r="C12" i="12"/>
  <c r="C18" i="2"/>
  <c r="C8" i="12"/>
  <c r="G16" i="2"/>
  <c r="C16" i="2"/>
  <c r="G21" i="2"/>
  <c r="G18" i="2" l="1"/>
  <c r="G23" i="2"/>
  <c r="Y25" i="1"/>
  <c r="X25" i="1"/>
  <c r="Q16" i="1"/>
  <c r="P16" i="1"/>
  <c r="Y16" i="1"/>
  <c r="X16" i="1"/>
  <c r="M7" i="1"/>
  <c r="L7" i="1"/>
  <c r="U16" i="1"/>
  <c r="T16" i="1"/>
  <c r="U7" i="1"/>
  <c r="T7" i="1"/>
  <c r="M16" i="1"/>
  <c r="L16" i="1"/>
  <c r="Y7" i="1"/>
  <c r="X7" i="1"/>
  <c r="F7" i="4"/>
  <c r="Q7" i="1"/>
  <c r="P7" i="1"/>
  <c r="E7" i="4"/>
  <c r="D7" i="4"/>
  <c r="C7" i="4"/>
  <c r="M25" i="1"/>
  <c r="L25" i="1"/>
  <c r="B7" i="4"/>
  <c r="A7" i="4"/>
  <c r="Z9" i="1" l="1"/>
  <c r="AI9" i="1"/>
  <c r="AI18" i="1"/>
  <c r="AI19" i="1"/>
  <c r="Z27" i="1"/>
  <c r="AI27" i="1"/>
  <c r="Z28" i="1"/>
  <c r="AI28" i="1"/>
</calcChain>
</file>

<file path=xl/sharedStrings.xml><?xml version="1.0" encoding="utf-8"?>
<sst xmlns="http://schemas.openxmlformats.org/spreadsheetml/2006/main" count="417" uniqueCount="96">
  <si>
    <t>1. ottelut</t>
  </si>
  <si>
    <t>2. ottelut</t>
  </si>
  <si>
    <t>3. ottelut</t>
  </si>
  <si>
    <t>pelaajat</t>
  </si>
  <si>
    <t>sarjat</t>
  </si>
  <si>
    <t>raskaat</t>
  </si>
  <si>
    <t>RASKAAT</t>
  </si>
  <si>
    <t>tulos</t>
  </si>
  <si>
    <t>pisteet</t>
  </si>
  <si>
    <t>sij.</t>
  </si>
  <si>
    <t>joukkue</t>
  </si>
  <si>
    <t>ottelut</t>
  </si>
  <si>
    <t>keilapisteet</t>
  </si>
  <si>
    <t>1.</t>
  </si>
  <si>
    <t>2.</t>
  </si>
  <si>
    <t>3.</t>
  </si>
  <si>
    <t>4.</t>
  </si>
  <si>
    <t>5.</t>
  </si>
  <si>
    <t>6.</t>
  </si>
  <si>
    <t>ka./ottelu</t>
  </si>
  <si>
    <t>nimi</t>
  </si>
  <si>
    <t>Kaikki yhteensä</t>
  </si>
  <si>
    <t>sarja</t>
  </si>
  <si>
    <t>JOUKKUEET:</t>
  </si>
  <si>
    <t>ka.</t>
  </si>
  <si>
    <t>keilapist.</t>
  </si>
  <si>
    <t>4. ottelut</t>
  </si>
  <si>
    <t>SUOMEN KEILAILULIITTO</t>
  </si>
  <si>
    <t>YHTEENSÄ</t>
  </si>
  <si>
    <t>5. ottelut</t>
  </si>
  <si>
    <t>JOUKKUEIDEN PELAAJAT</t>
  </si>
  <si>
    <t>KILPAILU:</t>
  </si>
  <si>
    <t>JÄRJESTÄJÄ:</t>
  </si>
  <si>
    <t>rata</t>
  </si>
  <si>
    <t xml:space="preserve"> - </t>
  </si>
  <si>
    <t>OTTELUOHJELMA</t>
  </si>
  <si>
    <t>Sarjataulukon laskentadata</t>
  </si>
  <si>
    <t>sarjapisteet</t>
  </si>
  <si>
    <t>sarjapist.</t>
  </si>
  <si>
    <t>järjestys</t>
  </si>
  <si>
    <t>rp</t>
  </si>
  <si>
    <t>HENKILÖKOHTAISET TULOKSET</t>
  </si>
  <si>
    <t>Henkilökohtaisten tuloste laskentadata</t>
  </si>
  <si>
    <t>JoesGold</t>
  </si>
  <si>
    <t>1. ottelu</t>
  </si>
  <si>
    <t>2. ottelu</t>
  </si>
  <si>
    <t>3. ottelu</t>
  </si>
  <si>
    <t>4. ottelu</t>
  </si>
  <si>
    <t>5. ottelu</t>
  </si>
  <si>
    <t>AS</t>
  </si>
  <si>
    <t>SM-LIIGAKARSINTA</t>
  </si>
  <si>
    <t>MIESTEN SM-LIIGA</t>
  </si>
  <si>
    <t>Väänänen Tomi</t>
  </si>
  <si>
    <t>Kärkkäinen Jari</t>
  </si>
  <si>
    <t>Kärkkäinen Nico</t>
  </si>
  <si>
    <t>Turunen Tomi</t>
  </si>
  <si>
    <t>OPS</t>
  </si>
  <si>
    <t>GH</t>
  </si>
  <si>
    <t>Lahti</t>
  </si>
  <si>
    <t>Hurskainen Eerik</t>
  </si>
  <si>
    <t>Järvinen Tero</t>
  </si>
  <si>
    <t>Hietarinne Klaus-Kristian</t>
  </si>
  <si>
    <t>Lahtinen Markus</t>
  </si>
  <si>
    <t>Mäenpää Jouni</t>
  </si>
  <si>
    <t>Savinainen Mika</t>
  </si>
  <si>
    <t>Melanen Markus</t>
  </si>
  <si>
    <t>Selin Janne</t>
  </si>
  <si>
    <t>Partinen Risto</t>
  </si>
  <si>
    <t>Luoto Timo</t>
  </si>
  <si>
    <t>Fredriksson Teppo</t>
  </si>
  <si>
    <t>Harinen Miika</t>
  </si>
  <si>
    <t>Hirvonen Mikko</t>
  </si>
  <si>
    <t>Hirvonen Tatu</t>
  </si>
  <si>
    <t>Mustaniemi Joni</t>
  </si>
  <si>
    <t>Holopainen Jari-Pekka</t>
  </si>
  <si>
    <t>Alitupa Pekka</t>
  </si>
  <si>
    <t>Hirvonen Marjo</t>
  </si>
  <si>
    <t>BC_Story</t>
  </si>
  <si>
    <t>IFK_Mariehamn</t>
  </si>
  <si>
    <t>Luosujärvi Matias</t>
  </si>
  <si>
    <t>Rantala Esa</t>
  </si>
  <si>
    <t>Kahlos Hans</t>
  </si>
  <si>
    <t>Verronen Valtter</t>
  </si>
  <si>
    <t>Uusinarkaus Timo</t>
  </si>
  <si>
    <t>Oksanen Niko</t>
  </si>
  <si>
    <t>Oksanen Joni</t>
  </si>
  <si>
    <t>Oksanen Mika</t>
  </si>
  <si>
    <t>Mukkula Rami</t>
  </si>
  <si>
    <t>Pirhonen Jarkko</t>
  </si>
  <si>
    <t>Haldén Niko</t>
  </si>
  <si>
    <t>Juutilainen Santtu</t>
  </si>
  <si>
    <t>Pienkellomäki Jere</t>
  </si>
  <si>
    <t>Andersson Jonas</t>
  </si>
  <si>
    <t>Cronholm Sebastian</t>
  </si>
  <si>
    <t>Pajunen Jens</t>
  </si>
  <si>
    <t>Mattsson Kim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</si>
</sst>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9" x14ac:knownFonts="1">
    <font>
      <sz val="10"/>
      <name val="Arial"/>
      <family val="2"/>
    </font>
    <font>
      <sz val="11"/>
      <color indexed="8"/>
      <name val="Calibri"/>
      <family val="2"/>
    </font>
    <font>
      <b/>
      <sz val="11"/>
      <color indexed="8"/>
      <name val="Calibri"/>
      <family val="2"/>
    </font>
    <font>
      <sz val="32"/>
      <color indexed="8"/>
      <name val="Calibri"/>
      <family val="2"/>
    </font>
    <font>
      <b/>
      <sz val="10"/>
      <name val="Arial"/>
      <family val="2"/>
    </font>
    <font>
      <b/>
      <sz val="8"/>
      <color indexed="8"/>
      <name val="Calibri"/>
      <family val="2"/>
    </font>
    <font>
      <b/>
      <sz val="11"/>
      <name val="Arial"/>
      <family val="2"/>
    </font>
    <font>
      <b/>
      <sz val="12"/>
      <color indexed="8"/>
      <name val="Calibri"/>
      <family val="2"/>
    </font>
    <font>
      <b/>
      <sz val="14"/>
      <color indexed="8"/>
      <name val="Calibri"/>
      <family val="2"/>
    </font>
    <font>
      <b/>
      <sz val="10"/>
      <color indexed="8"/>
      <name val="Calibri"/>
      <family val="2"/>
    </font>
    <font>
      <sz val="10"/>
      <color rgb="FF000000"/>
      <name val="Arial"/>
      <family val="2"/>
    </font>
    <font>
      <b/>
      <sz val="9"/>
      <name val="Arial"/>
      <family val="2"/>
    </font>
    <font>
      <b/>
      <sz val="10"/>
      <color theme="1"/>
      <name val="Arial"/>
      <family val="2"/>
    </font>
    <font>
      <sz val="10"/>
      <name val="Arial"/>
      <family val="2"/>
    </font>
    <font>
      <sz val="14"/>
      <color indexed="8"/>
      <name val="Calibri"/>
      <family val="2"/>
    </font>
    <font>
      <sz val="8"/>
      <name val="Arial"/>
      <family val="2"/>
    </font>
    <font>
      <sz val="12"/>
      <name val="Arial"/>
      <family val="2"/>
    </font>
    <font>
      <sz val="12"/>
      <name val="Arial"/>
      <family val="2"/>
    </font>
    <font>
      <sz val="12"/>
      <color indexed="8"/>
      <name val="Calibri"/>
      <family val="2"/>
    </font>
  </fonts>
  <fills count="3">
    <fill>
      <patternFill patternType="none"/>
    </fill>
    <fill>
      <patternFill patternType="gray125"/>
    </fill>
    <fill>
      <patternFill patternType="solid">
        <fgColor theme="4" tint="0.79998168889431442"/>
        <bgColor theme="4" tint="0.79998168889431442"/>
      </patternFill>
    </fill>
  </fills>
  <borders count="14">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Dashed">
        <color auto="1"/>
      </bottom>
      <diagonal/>
    </border>
    <border>
      <left/>
      <right/>
      <top style="medium">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7" fillId="0" borderId="0"/>
  </cellStyleXfs>
  <cellXfs count="80">
    <xf numFmtId="0" fontId="0" fillId="0" borderId="0" xfId="0"/>
    <xf numFmtId="0" fontId="1" fillId="0" borderId="0" xfId="1"/>
    <xf numFmtId="0" fontId="1" fillId="0" borderId="0" xfId="1" applyAlignment="1">
      <alignment horizontal="center"/>
    </xf>
    <xf numFmtId="0" fontId="2" fillId="0" borderId="0" xfId="1" applyFont="1"/>
    <xf numFmtId="2" fontId="0" fillId="0" borderId="0" xfId="0" applyNumberFormat="1"/>
    <xf numFmtId="0" fontId="4" fillId="0" borderId="0" xfId="0" applyFont="1"/>
    <xf numFmtId="14" fontId="1" fillId="0" borderId="0" xfId="1" applyNumberFormat="1"/>
    <xf numFmtId="0" fontId="7" fillId="0" borderId="0" xfId="1" applyFont="1"/>
    <xf numFmtId="0" fontId="8" fillId="0" borderId="0" xfId="1" applyFont="1"/>
    <xf numFmtId="0" fontId="9" fillId="0" borderId="0" xfId="1" applyFont="1"/>
    <xf numFmtId="0" fontId="9" fillId="0" borderId="0" xfId="1" applyFont="1" applyAlignment="1">
      <alignment horizontal="right"/>
    </xf>
    <xf numFmtId="0" fontId="1" fillId="0" borderId="0" xfId="1" applyAlignment="1">
      <alignment horizontal="right"/>
    </xf>
    <xf numFmtId="0" fontId="0" fillId="0" borderId="0" xfId="0" pivotButton="1"/>
    <xf numFmtId="0" fontId="0" fillId="0" borderId="0" xfId="0" applyAlignment="1">
      <alignment horizontal="left"/>
    </xf>
    <xf numFmtId="0" fontId="0" fillId="0" borderId="0" xfId="0" applyAlignment="1">
      <alignment horizontal="right"/>
    </xf>
    <xf numFmtId="0" fontId="11" fillId="0" borderId="0" xfId="0" applyFont="1"/>
    <xf numFmtId="0" fontId="8" fillId="0" borderId="0" xfId="1" applyFont="1" applyAlignment="1">
      <alignment horizontal="left"/>
    </xf>
    <xf numFmtId="0" fontId="1" fillId="0" borderId="0" xfId="1" applyAlignment="1">
      <alignment horizontal="left"/>
    </xf>
    <xf numFmtId="0" fontId="7" fillId="0" borderId="0" xfId="1" applyFont="1" applyAlignment="1">
      <alignment horizontal="left"/>
    </xf>
    <xf numFmtId="0" fontId="11" fillId="0" borderId="0" xfId="0" applyFont="1" applyAlignment="1">
      <alignment horizontal="left"/>
    </xf>
    <xf numFmtId="0" fontId="12" fillId="2" borderId="0" xfId="0" applyFont="1" applyFill="1"/>
    <xf numFmtId="0" fontId="0" fillId="0" borderId="3" xfId="0" applyBorder="1"/>
    <xf numFmtId="0" fontId="0" fillId="0" borderId="3" xfId="0" applyBorder="1" applyAlignment="1">
      <alignment horizontal="left"/>
    </xf>
    <xf numFmtId="0" fontId="15" fillId="0" borderId="0" xfId="0" applyFont="1"/>
    <xf numFmtId="14" fontId="1" fillId="0" borderId="0" xfId="1" applyNumberFormat="1" applyAlignment="1">
      <alignment horizontal="left"/>
    </xf>
    <xf numFmtId="2" fontId="0" fillId="0" borderId="3" xfId="0" applyNumberFormat="1" applyBorder="1"/>
    <xf numFmtId="0" fontId="0" fillId="0" borderId="7" xfId="0" applyBorder="1"/>
    <xf numFmtId="0" fontId="0" fillId="0" borderId="8" xfId="0" applyBorder="1" applyAlignment="1">
      <alignment horizontal="left"/>
    </xf>
    <xf numFmtId="0" fontId="0" fillId="0" borderId="8" xfId="0" applyBorder="1"/>
    <xf numFmtId="2" fontId="0" fillId="0" borderId="8" xfId="0" applyNumberFormat="1" applyBorder="1"/>
    <xf numFmtId="0" fontId="1" fillId="0" borderId="1" xfId="1" applyBorder="1" applyAlignment="1" applyProtection="1">
      <alignment horizontal="right"/>
      <protection locked="0"/>
    </xf>
    <xf numFmtId="0" fontId="1" fillId="0" borderId="1" xfId="1" applyBorder="1" applyProtection="1">
      <protection locked="0"/>
    </xf>
    <xf numFmtId="0" fontId="0" fillId="0" borderId="0" xfId="0" applyProtection="1">
      <protection locked="0"/>
    </xf>
    <xf numFmtId="0" fontId="13" fillId="0" borderId="0" xfId="0" applyFont="1" applyAlignment="1" applyProtection="1">
      <alignment horizontal="center"/>
      <protection locked="0"/>
    </xf>
    <xf numFmtId="49" fontId="13" fillId="0" borderId="0" xfId="0" applyNumberFormat="1" applyFont="1" applyAlignment="1" applyProtection="1">
      <alignment horizontal="center"/>
      <protection locked="0"/>
    </xf>
    <xf numFmtId="0" fontId="15" fillId="0" borderId="0" xfId="0" applyFont="1" applyProtection="1">
      <protection locked="0"/>
    </xf>
    <xf numFmtId="0" fontId="5" fillId="0" borderId="1" xfId="1" applyFont="1" applyBorder="1"/>
    <xf numFmtId="0" fontId="5" fillId="0" borderId="1" xfId="1" applyFont="1" applyBorder="1" applyAlignment="1">
      <alignment horizontal="right"/>
    </xf>
    <xf numFmtId="0" fontId="2" fillId="0" borderId="0" xfId="1" applyFont="1" applyAlignment="1">
      <alignment horizontal="center"/>
    </xf>
    <xf numFmtId="0" fontId="1" fillId="0" borderId="1" xfId="1" applyBorder="1" applyAlignment="1">
      <alignment horizontal="right"/>
    </xf>
    <xf numFmtId="0" fontId="14" fillId="0" borderId="1" xfId="1" applyFont="1" applyBorder="1"/>
    <xf numFmtId="0" fontId="14" fillId="0" borderId="1" xfId="1" applyFont="1" applyBorder="1" applyAlignment="1">
      <alignment horizontal="right"/>
    </xf>
    <xf numFmtId="0" fontId="14" fillId="0" borderId="0" xfId="1" applyFont="1"/>
    <xf numFmtId="0" fontId="8" fillId="0" borderId="1" xfId="1" applyFont="1" applyBorder="1" applyAlignment="1">
      <alignment horizontal="right"/>
    </xf>
    <xf numFmtId="0" fontId="13" fillId="0" borderId="0" xfId="0" applyFont="1" applyAlignment="1">
      <alignment horizontal="center"/>
    </xf>
    <xf numFmtId="49" fontId="16" fillId="0" borderId="5" xfId="0" applyNumberFormat="1" applyFont="1" applyBorder="1" applyAlignment="1">
      <alignment horizontal="center"/>
    </xf>
    <xf numFmtId="49" fontId="16" fillId="0" borderId="0" xfId="0" applyNumberFormat="1" applyFont="1" applyAlignment="1">
      <alignment horizontal="center"/>
    </xf>
    <xf numFmtId="0" fontId="16" fillId="0" borderId="0" xfId="0" applyFont="1" applyAlignment="1">
      <alignment horizontal="left"/>
    </xf>
    <xf numFmtId="0" fontId="0" fillId="0" borderId="0" xfId="0" applyAlignment="1">
      <alignment horizontal="center"/>
    </xf>
    <xf numFmtId="0" fontId="0" fillId="0" borderId="0" xfId="0" applyNumberFormat="1"/>
    <xf numFmtId="0" fontId="0" fillId="0" borderId="0" xfId="0" applyNumberFormat="1" applyBorder="1"/>
    <xf numFmtId="0" fontId="0" fillId="0" borderId="0" xfId="0" applyBorder="1" applyAlignment="1">
      <alignment horizontal="left"/>
    </xf>
    <xf numFmtId="0" fontId="0" fillId="0" borderId="3" xfId="0" applyNumberFormat="1" applyBorder="1"/>
    <xf numFmtId="2" fontId="0" fillId="0" borderId="0" xfId="0" applyNumberFormat="1" applyBorder="1"/>
    <xf numFmtId="0" fontId="1" fillId="0" borderId="0" xfId="1" applyBorder="1"/>
    <xf numFmtId="0" fontId="0" fillId="0" borderId="8" xfId="0" applyNumberFormat="1" applyBorder="1"/>
    <xf numFmtId="0" fontId="16" fillId="0" borderId="4" xfId="0" applyFont="1" applyBorder="1" applyAlignment="1">
      <alignment horizontal="center"/>
    </xf>
    <xf numFmtId="0" fontId="16" fillId="0" borderId="0" xfId="0" applyFont="1" applyAlignment="1">
      <alignment horizontal="center"/>
    </xf>
    <xf numFmtId="14" fontId="0" fillId="0" borderId="0" xfId="0" applyNumberFormat="1" applyAlignment="1">
      <alignment horizontal="center"/>
    </xf>
    <xf numFmtId="0" fontId="16" fillId="0" borderId="6" xfId="0" applyFont="1" applyBorder="1" applyAlignment="1">
      <alignment horizontal="center"/>
    </xf>
    <xf numFmtId="0" fontId="6" fillId="0" borderId="0" xfId="0" applyFont="1" applyAlignment="1">
      <alignment horizontal="center"/>
    </xf>
    <xf numFmtId="0" fontId="16" fillId="0" borderId="9" xfId="0" applyFont="1" applyBorder="1" applyAlignment="1">
      <alignment horizontal="center"/>
    </xf>
    <xf numFmtId="49" fontId="16" fillId="0" borderId="0" xfId="0" applyNumberFormat="1" applyFont="1" applyBorder="1" applyAlignment="1">
      <alignment horizontal="center"/>
    </xf>
    <xf numFmtId="0" fontId="16" fillId="0" borderId="10" xfId="0" applyFont="1" applyBorder="1" applyAlignment="1">
      <alignment horizontal="center"/>
    </xf>
    <xf numFmtId="0" fontId="16" fillId="0" borderId="11" xfId="0" applyFont="1" applyBorder="1" applyAlignment="1">
      <alignment horizontal="center"/>
    </xf>
    <xf numFmtId="49" fontId="16" fillId="0" borderId="12" xfId="0" applyNumberFormat="1" applyFont="1" applyBorder="1" applyAlignment="1">
      <alignment horizontal="center"/>
    </xf>
    <xf numFmtId="0" fontId="16" fillId="0" borderId="13" xfId="0" applyFont="1" applyBorder="1" applyAlignment="1">
      <alignment horizontal="center"/>
    </xf>
    <xf numFmtId="0" fontId="0" fillId="0" borderId="0" xfId="0" applyBorder="1"/>
    <xf numFmtId="0" fontId="2" fillId="0" borderId="0" xfId="1" applyFont="1" applyBorder="1"/>
    <xf numFmtId="0" fontId="12" fillId="2" borderId="0" xfId="0" applyFont="1" applyFill="1" applyBorder="1" applyAlignment="1">
      <alignment horizontal="left"/>
    </xf>
    <xf numFmtId="0" fontId="1" fillId="0" borderId="1" xfId="1" applyFont="1" applyBorder="1" applyAlignment="1">
      <alignment horizontal="right"/>
    </xf>
    <xf numFmtId="0" fontId="18" fillId="0" borderId="1" xfId="1" applyFont="1" applyBorder="1" applyAlignment="1">
      <alignment horizontal="right"/>
    </xf>
    <xf numFmtId="0" fontId="2" fillId="0" borderId="1" xfId="1" applyFont="1" applyBorder="1" applyAlignment="1">
      <alignment horizontal="center"/>
    </xf>
    <xf numFmtId="0" fontId="3" fillId="0" borderId="2" xfId="1" quotePrefix="1" applyFont="1" applyBorder="1" applyAlignment="1">
      <alignment horizontal="center" vertical="center" textRotation="90"/>
    </xf>
    <xf numFmtId="0" fontId="3" fillId="0" borderId="2" xfId="1" applyFont="1" applyBorder="1" applyAlignment="1">
      <alignment horizontal="center" vertical="center" textRotation="90"/>
    </xf>
    <xf numFmtId="164" fontId="3" fillId="0" borderId="2" xfId="1" quotePrefix="1" applyNumberFormat="1" applyFont="1" applyBorder="1" applyAlignment="1">
      <alignment horizontal="center" vertical="center" textRotation="90"/>
    </xf>
    <xf numFmtId="164" fontId="3" fillId="0" borderId="2" xfId="1" applyNumberFormat="1" applyFont="1" applyBorder="1" applyAlignment="1">
      <alignment horizontal="center" vertical="center" textRotation="90"/>
    </xf>
    <xf numFmtId="0" fontId="1" fillId="0" borderId="0" xfId="1" applyBorder="1" applyAlignment="1">
      <alignment horizontal="left"/>
    </xf>
    <xf numFmtId="0" fontId="1" fillId="0" borderId="0" xfId="1" applyAlignment="1">
      <alignment horizontal="left"/>
    </xf>
    <xf numFmtId="0" fontId="4" fillId="0" borderId="0" xfId="0" applyFont="1" applyAlignment="1">
      <alignment horizontal="left"/>
    </xf>
  </cellXfs>
  <cellStyles count="3">
    <cellStyle name="Excel Built-in Normal" xfId="1" xr:uid="{00000000-0005-0000-0000-000000000000}"/>
    <cellStyle name="Normaali" xfId="0" builtinId="0"/>
    <cellStyle name="Normaali 2" xfId="2" xr:uid="{00000000-0005-0000-0000-000002000000}"/>
  </cellStyles>
  <dxfs count="554">
    <dxf>
      <alignment horizontal="right" readingOrder="0"/>
    </dxf>
    <dxf>
      <alignment horizontal="righ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border>
    </dxf>
    <dxf>
      <border>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horizontal/>
      </border>
    </dxf>
    <dxf>
      <border>
        <horizontal/>
      </border>
    </dxf>
    <dxf>
      <border>
        <horizontal/>
      </border>
    </dxf>
    <dxf>
      <border>
        <horizontal/>
      </border>
    </dxf>
    <dxf>
      <border>
        <bottom/>
      </border>
    </dxf>
    <dxf>
      <border>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border>
    </dxf>
    <dxf>
      <border>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border>
    </dxf>
    <dxf>
      <border>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bottom/>
      </border>
    </dxf>
    <dxf>
      <border>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top/>
      </border>
    </dxf>
    <dxf>
      <border>
        <top/>
      </border>
    </dxf>
    <dxf>
      <border>
        <bottom/>
      </border>
    </dxf>
    <dxf>
      <border>
        <bottom/>
      </border>
    </dxf>
    <dxf>
      <border>
        <top/>
      </border>
    </dxf>
    <dxf>
      <border>
        <top/>
      </border>
    </dxf>
    <dxf>
      <border>
        <bottom style="medium">
          <color auto="1"/>
        </bottom>
      </border>
    </dxf>
    <dxf>
      <border>
        <bottom style="medium">
          <color auto="1"/>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border>
    </dxf>
    <dxf>
      <border>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top/>
      </border>
    </dxf>
    <dxf>
      <border>
        <top/>
      </border>
    </dxf>
    <dxf>
      <border>
        <top/>
      </border>
    </dxf>
    <dxf>
      <border>
        <top/>
      </border>
    </dxf>
    <dxf>
      <numFmt numFmtId="2" formatCode="0.00"/>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thin">
          <color auto="1"/>
        </bottom>
      </border>
    </dxf>
    <dxf>
      <border>
        <bottom style="thin">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border>
    </dxf>
    <dxf>
      <border>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bottom style="medium">
          <color indexed="64"/>
        </bottom>
      </border>
    </dxf>
    <dxf>
      <border>
        <bottom style="medium">
          <color indexed="64"/>
        </bottom>
      </border>
    </dxf>
    <dxf>
      <border>
        <bottom style="thin">
          <color indexed="64"/>
        </bottom>
      </border>
    </dxf>
    <dxf>
      <border>
        <bottom style="thin">
          <color indexed="64"/>
        </bottom>
      </border>
    </dxf>
    <dxf>
      <border>
        <top/>
      </border>
    </dxf>
    <dxf>
      <border>
        <top/>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indexed="64"/>
        </bottom>
      </border>
    </dxf>
    <dxf>
      <border>
        <bottom style="mediumDashed">
          <color indexed="64"/>
        </bottom>
      </border>
    </dxf>
    <dxf>
      <border>
        <bottom style="dashed">
          <color indexed="64"/>
        </bottom>
      </border>
    </dxf>
    <dxf>
      <border>
        <bottom style="dashed">
          <color indexed="64"/>
        </bottom>
      </border>
    </dxf>
    <dxf>
      <border>
        <bottom style="medium">
          <color indexed="64"/>
        </bottom>
      </border>
    </dxf>
    <dxf>
      <border>
        <bottom style="medium">
          <color indexed="64"/>
        </bottom>
      </border>
    </dxf>
    <dxf>
      <border>
        <bottom style="medium">
          <color auto="1"/>
        </bottom>
      </border>
    </dxf>
    <dxf>
      <border>
        <bottom style="medium">
          <color auto="1"/>
        </bottom>
      </border>
    </dxf>
    <dxf>
      <border>
        <top/>
      </border>
    </dxf>
    <dxf>
      <border>
        <top/>
      </border>
    </dxf>
    <dxf>
      <border>
        <bottom style="medium">
          <color indexed="64"/>
        </bottom>
      </border>
    </dxf>
    <dxf>
      <border>
        <bottom style="medium">
          <color indexed="64"/>
        </bottom>
      </border>
    </dxf>
    <dxf>
      <border>
        <bottom style="medium">
          <color auto="1"/>
        </bottom>
      </border>
    </dxf>
    <dxf>
      <border>
        <bottom style="medium">
          <color auto="1"/>
        </bottom>
      </border>
    </dxf>
    <dxf>
      <border>
        <bottom style="mediumDashed">
          <color auto="1"/>
        </bottom>
      </border>
    </dxf>
    <dxf>
      <border>
        <bottom style="mediumDashed">
          <color auto="1"/>
        </bottom>
      </border>
    </dxf>
    <dxf>
      <border>
        <bottom style="medium">
          <color auto="1"/>
        </bottom>
      </border>
    </dxf>
    <dxf>
      <border>
        <bottom style="medium">
          <color auto="1"/>
        </bottom>
      </border>
    </dxf>
    <dxf>
      <border>
        <bottom style="medium">
          <color auto="1"/>
        </bottom>
      </border>
    </dxf>
    <dxf>
      <border>
        <bottom style="medium">
          <color auto="1"/>
        </bottom>
      </border>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69850</xdr:colOff>
          <xdr:row>0</xdr:row>
          <xdr:rowOff>69850</xdr:rowOff>
        </xdr:from>
        <xdr:to>
          <xdr:col>10</xdr:col>
          <xdr:colOff>298450</xdr:colOff>
          <xdr:row>1</xdr:row>
          <xdr:rowOff>69850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Lajittele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76200</xdr:rowOff>
        </xdr:from>
        <xdr:to>
          <xdr:col>7</xdr:col>
          <xdr:colOff>527050</xdr:colOff>
          <xdr:row>1</xdr:row>
          <xdr:rowOff>31750</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iski1" refreshedDate="44359.578154050927" createdVersion="4" refreshedVersion="7" minRefreshableVersion="3" recordCount="30" xr:uid="{00000000-000A-0000-FFFF-FFFF00000000}">
  <cacheSource type="worksheet">
    <worksheetSource ref="A7:D37" sheet="Joukkuedata"/>
  </cacheSource>
  <cacheFields count="6">
    <cacheField name="joukkue" numFmtId="0">
      <sharedItems count="39">
        <s v="AS"/>
        <s v="BC_Story"/>
        <s v="JoesGold"/>
        <s v="OPS"/>
        <s v="GH"/>
        <s v="IFK_Mariehamn"/>
        <s v="G" u="1"/>
        <s v="Mistral" u="1"/>
        <s v="L" u="1"/>
        <s v="E" u="1"/>
        <s v="RäMe" u="1"/>
        <s v="Valtti" u="1"/>
        <s v="J" u="1"/>
        <s v="Bay" u="1"/>
        <s v="C" u="1"/>
        <s v="WRB" u="1"/>
        <s v="GB" u="1"/>
        <s v="H" u="1"/>
        <s v="haamu" u="1"/>
        <s v="A" u="1"/>
        <s v="TKK.2" u="1"/>
        <s v="TPS" u="1"/>
        <s v="F" u="1"/>
        <s v="Nasevat" u="1"/>
        <s v="K" u="1"/>
        <s v="TKK" u="1"/>
        <s v="D" u="1"/>
        <s v="TuUL" u="1"/>
        <s v="Patteri" u="1"/>
        <s v="Smash" u="1"/>
        <s v="Giants" u="1"/>
        <s v="TKK2" u="1"/>
        <s v="Cherry" u="1"/>
        <s v="Mainarit" u="1"/>
        <s v="I" u="1"/>
        <s v="Patteri4ever" u="1"/>
        <s v="B" u="1"/>
        <s v="ET" u="1"/>
        <s v="Ysisata" u="1"/>
      </sharedItems>
    </cacheField>
    <cacheField name="keilapist." numFmtId="0">
      <sharedItems containsSemiMixedTypes="0" containsString="0" containsNumber="1" containsInteger="1" minValue="437" maxValue="668"/>
    </cacheField>
    <cacheField name="sarjapist." numFmtId="0">
      <sharedItems containsSemiMixedTypes="0" containsString="0" containsNumber="1" containsInteger="1" minValue="0" maxValue="16"/>
    </cacheField>
    <cacheField name="ottelut" numFmtId="0">
      <sharedItems containsSemiMixedTypes="0" containsString="0" containsNumber="1" containsInteger="1" minValue="1" maxValue="1"/>
    </cacheField>
    <cacheField name="Lajittelu" numFmtId="0" formula="(sarjapist.*1000)+(keilapist./1000)" databaseField="0"/>
    <cacheField name="ka" numFmtId="0" formula="keilapist./ottelut"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iski1" refreshedDate="44359.578275347223" createdVersion="4" refreshedVersion="7" minRefreshableVersion="3" recordCount="90" xr:uid="{00000000-000A-0000-FFFF-FFFF05000000}">
  <cacheSource type="worksheet">
    <worksheetSource ref="A9:D99" sheet="HKdata"/>
  </cacheSource>
  <cacheFields count="5">
    <cacheField name="nimi" numFmtId="0">
      <sharedItems containsMixedTypes="1" containsNumber="1" containsInteger="1" minValue="0" maxValue="0" count="22">
        <s v="Oksanen Mika"/>
        <s v="Oksanen Joni"/>
        <s v="Oksanen Niko"/>
        <s v="Haldén Niko"/>
        <s v="Juutilainen Santtu"/>
        <s v="Pirhonen Jarkko"/>
        <s v="Kärkkäinen Nico"/>
        <s v="Kärkkäinen Jari"/>
        <s v="Turunen Tomi"/>
        <s v="Uusinarkaus Timo"/>
        <s v="Rantala Esa"/>
        <s v="Luosujärvi Matias"/>
        <s v="Hietarinne Klaus-Kristian"/>
        <s v="Partinen Risto"/>
        <s v="Järvinen Tero"/>
        <s v="Pajunen Jens"/>
        <s v="Andersson Jonas"/>
        <s v="Cronholm Sebastian"/>
        <s v="Kahlos Hans"/>
        <s v="Mattsson Kim"/>
        <s v="Mustaniemi Joni"/>
        <n v="0" u="1"/>
      </sharedItems>
    </cacheField>
    <cacheField name="sarja" numFmtId="0">
      <sharedItems containsSemiMixedTypes="0" containsString="0" containsNumber="1" containsInteger="1" minValue="119" maxValue="259"/>
    </cacheField>
    <cacheField name="rp" numFmtId="0">
      <sharedItems containsSemiMixedTypes="0" containsString="0" containsNumber="1" containsInteger="1" minValue="0" maxValue="2"/>
    </cacheField>
    <cacheField name="joukkue" numFmtId="0">
      <sharedItems count="22">
        <s v="AS"/>
        <s v="BC_Story"/>
        <s v="JoesGold"/>
        <s v="OPS"/>
        <s v="GH"/>
        <s v="IFK_Mariehamn"/>
        <s v="Mistral" u="1"/>
        <s v="RäMe" u="1"/>
        <s v="Valtti" u="1"/>
        <s v="Bay" u="1"/>
        <s v="WRB" u="1"/>
        <s v="GB" u="1"/>
        <s v="haamu" u="1"/>
        <s v="TKK.2" u="1"/>
        <s v="TPS" u="1"/>
        <s v="TKK" u="1"/>
        <s v="Patteri" u="1"/>
        <s v="TKK2" u="1"/>
        <s v="Mainarit" u="1"/>
        <s v="Patteri4ever" u="1"/>
        <s v="ET" u="1"/>
        <s v="Ysisata" u="1"/>
      </sharedItems>
    </cacheField>
    <cacheField name="Lajittelu" numFmtId="0" formula=" (rp*1000)+(sarja/1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
  <r>
    <x v="0"/>
    <n v="668"/>
    <n v="14"/>
    <n v="1"/>
  </r>
  <r>
    <x v="1"/>
    <n v="567"/>
    <n v="2"/>
    <n v="1"/>
  </r>
  <r>
    <x v="2"/>
    <n v="537"/>
    <n v="14"/>
    <n v="1"/>
  </r>
  <r>
    <x v="3"/>
    <n v="501"/>
    <n v="2"/>
    <n v="1"/>
  </r>
  <r>
    <x v="4"/>
    <n v="552"/>
    <n v="16"/>
    <n v="1"/>
  </r>
  <r>
    <x v="5"/>
    <n v="525"/>
    <n v="0"/>
    <n v="1"/>
  </r>
  <r>
    <x v="4"/>
    <n v="615"/>
    <n v="16"/>
    <n v="1"/>
  </r>
  <r>
    <x v="3"/>
    <n v="513"/>
    <n v="0"/>
    <n v="1"/>
  </r>
  <r>
    <x v="0"/>
    <n v="615"/>
    <n v="12"/>
    <n v="1"/>
  </r>
  <r>
    <x v="5"/>
    <n v="582"/>
    <n v="4"/>
    <n v="1"/>
  </r>
  <r>
    <x v="1"/>
    <n v="613"/>
    <n v="16"/>
    <n v="1"/>
  </r>
  <r>
    <x v="2"/>
    <n v="498"/>
    <n v="0"/>
    <n v="1"/>
  </r>
  <r>
    <x v="2"/>
    <n v="437"/>
    <n v="0"/>
    <n v="1"/>
  </r>
  <r>
    <x v="0"/>
    <n v="643"/>
    <n v="16"/>
    <n v="1"/>
  </r>
  <r>
    <x v="1"/>
    <n v="605"/>
    <n v="14"/>
    <n v="1"/>
  </r>
  <r>
    <x v="4"/>
    <n v="557"/>
    <n v="2"/>
    <n v="1"/>
  </r>
  <r>
    <x v="5"/>
    <n v="612"/>
    <n v="14"/>
    <n v="1"/>
  </r>
  <r>
    <x v="3"/>
    <n v="531"/>
    <n v="2"/>
    <n v="1"/>
  </r>
  <r>
    <x v="1"/>
    <n v="580"/>
    <n v="14"/>
    <n v="1"/>
  </r>
  <r>
    <x v="5"/>
    <n v="519"/>
    <n v="2"/>
    <n v="1"/>
  </r>
  <r>
    <x v="3"/>
    <n v="549"/>
    <n v="2"/>
    <n v="1"/>
  </r>
  <r>
    <x v="0"/>
    <n v="601"/>
    <n v="14"/>
    <n v="1"/>
  </r>
  <r>
    <x v="2"/>
    <n v="555"/>
    <n v="4"/>
    <n v="1"/>
  </r>
  <r>
    <x v="4"/>
    <n v="566"/>
    <n v="12"/>
    <n v="1"/>
  </r>
  <r>
    <x v="0"/>
    <n v="638"/>
    <n v="14"/>
    <n v="1"/>
  </r>
  <r>
    <x v="4"/>
    <n v="601"/>
    <n v="2"/>
    <n v="1"/>
  </r>
  <r>
    <x v="5"/>
    <n v="520"/>
    <n v="14"/>
    <n v="1"/>
  </r>
  <r>
    <x v="2"/>
    <n v="452"/>
    <n v="2"/>
    <n v="1"/>
  </r>
  <r>
    <x v="3"/>
    <n v="493"/>
    <n v="2"/>
    <n v="1"/>
  </r>
  <r>
    <x v="1"/>
    <n v="590"/>
    <n v="14"/>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
  <r>
    <x v="0"/>
    <n v="208"/>
    <n v="0"/>
    <x v="0"/>
  </r>
  <r>
    <x v="1"/>
    <n v="234"/>
    <n v="2"/>
    <x v="0"/>
  </r>
  <r>
    <x v="2"/>
    <n v="226"/>
    <n v="2"/>
    <x v="0"/>
  </r>
  <r>
    <x v="3"/>
    <n v="234"/>
    <n v="2"/>
    <x v="1"/>
  </r>
  <r>
    <x v="4"/>
    <n v="155"/>
    <n v="0"/>
    <x v="1"/>
  </r>
  <r>
    <x v="5"/>
    <n v="178"/>
    <n v="0"/>
    <x v="1"/>
  </r>
  <r>
    <x v="6"/>
    <n v="211"/>
    <n v="2"/>
    <x v="2"/>
  </r>
  <r>
    <x v="7"/>
    <n v="181"/>
    <n v="2"/>
    <x v="2"/>
  </r>
  <r>
    <x v="8"/>
    <n v="145"/>
    <n v="0"/>
    <x v="2"/>
  </r>
  <r>
    <x v="9"/>
    <n v="184"/>
    <n v="0"/>
    <x v="3"/>
  </r>
  <r>
    <x v="10"/>
    <n v="119"/>
    <n v="0"/>
    <x v="3"/>
  </r>
  <r>
    <x v="11"/>
    <n v="198"/>
    <n v="2"/>
    <x v="3"/>
  </r>
  <r>
    <x v="12"/>
    <n v="174"/>
    <n v="2"/>
    <x v="4"/>
  </r>
  <r>
    <x v="13"/>
    <n v="180"/>
    <n v="2"/>
    <x v="4"/>
  </r>
  <r>
    <x v="14"/>
    <n v="198"/>
    <n v="2"/>
    <x v="4"/>
  </r>
  <r>
    <x v="15"/>
    <n v="159"/>
    <n v="0"/>
    <x v="5"/>
  </r>
  <r>
    <x v="16"/>
    <n v="169"/>
    <n v="0"/>
    <x v="5"/>
  </r>
  <r>
    <x v="17"/>
    <n v="197"/>
    <n v="0"/>
    <x v="5"/>
  </r>
  <r>
    <x v="12"/>
    <n v="191"/>
    <n v="2"/>
    <x v="4"/>
  </r>
  <r>
    <x v="13"/>
    <n v="244"/>
    <n v="2"/>
    <x v="4"/>
  </r>
  <r>
    <x v="14"/>
    <n v="180"/>
    <n v="2"/>
    <x v="4"/>
  </r>
  <r>
    <x v="9"/>
    <n v="152"/>
    <n v="0"/>
    <x v="3"/>
  </r>
  <r>
    <x v="18"/>
    <n v="191"/>
    <n v="0"/>
    <x v="3"/>
  </r>
  <r>
    <x v="11"/>
    <n v="170"/>
    <n v="0"/>
    <x v="3"/>
  </r>
  <r>
    <x v="0"/>
    <n v="173"/>
    <n v="0"/>
    <x v="0"/>
  </r>
  <r>
    <x v="1"/>
    <n v="183"/>
    <n v="0"/>
    <x v="0"/>
  </r>
  <r>
    <x v="2"/>
    <n v="259"/>
    <n v="2"/>
    <x v="0"/>
  </r>
  <r>
    <x v="19"/>
    <n v="190"/>
    <n v="2"/>
    <x v="5"/>
  </r>
  <r>
    <x v="16"/>
    <n v="188"/>
    <n v="2"/>
    <x v="5"/>
  </r>
  <r>
    <x v="17"/>
    <n v="204"/>
    <n v="0"/>
    <x v="5"/>
  </r>
  <r>
    <x v="3"/>
    <n v="189"/>
    <n v="2"/>
    <x v="1"/>
  </r>
  <r>
    <x v="4"/>
    <n v="211"/>
    <n v="2"/>
    <x v="1"/>
  </r>
  <r>
    <x v="5"/>
    <n v="213"/>
    <n v="2"/>
    <x v="1"/>
  </r>
  <r>
    <x v="6"/>
    <n v="184"/>
    <n v="0"/>
    <x v="2"/>
  </r>
  <r>
    <x v="7"/>
    <n v="143"/>
    <n v="0"/>
    <x v="2"/>
  </r>
  <r>
    <x v="8"/>
    <n v="171"/>
    <n v="0"/>
    <x v="2"/>
  </r>
  <r>
    <x v="6"/>
    <n v="145"/>
    <n v="0"/>
    <x v="2"/>
  </r>
  <r>
    <x v="20"/>
    <n v="139"/>
    <n v="0"/>
    <x v="2"/>
  </r>
  <r>
    <x v="8"/>
    <n v="153"/>
    <n v="0"/>
    <x v="2"/>
  </r>
  <r>
    <x v="0"/>
    <n v="194"/>
    <n v="2"/>
    <x v="0"/>
  </r>
  <r>
    <x v="1"/>
    <n v="211"/>
    <n v="2"/>
    <x v="0"/>
  </r>
  <r>
    <x v="2"/>
    <n v="238"/>
    <n v="2"/>
    <x v="0"/>
  </r>
  <r>
    <x v="3"/>
    <n v="181"/>
    <n v="0"/>
    <x v="1"/>
  </r>
  <r>
    <x v="4"/>
    <n v="234"/>
    <n v="2"/>
    <x v="1"/>
  </r>
  <r>
    <x v="5"/>
    <n v="190"/>
    <n v="2"/>
    <x v="1"/>
  </r>
  <r>
    <x v="12"/>
    <n v="222"/>
    <n v="2"/>
    <x v="4"/>
  </r>
  <r>
    <x v="13"/>
    <n v="149"/>
    <n v="0"/>
    <x v="4"/>
  </r>
  <r>
    <x v="14"/>
    <n v="186"/>
    <n v="0"/>
    <x v="4"/>
  </r>
  <r>
    <x v="19"/>
    <n v="181"/>
    <n v="0"/>
    <x v="5"/>
  </r>
  <r>
    <x v="16"/>
    <n v="223"/>
    <n v="2"/>
    <x v="5"/>
  </r>
  <r>
    <x v="17"/>
    <n v="208"/>
    <n v="2"/>
    <x v="5"/>
  </r>
  <r>
    <x v="9"/>
    <n v="189"/>
    <n v="2"/>
    <x v="3"/>
  </r>
  <r>
    <x v="18"/>
    <n v="166"/>
    <n v="0"/>
    <x v="3"/>
  </r>
  <r>
    <x v="11"/>
    <n v="176"/>
    <n v="0"/>
    <x v="3"/>
  </r>
  <r>
    <x v="3"/>
    <n v="210"/>
    <n v="2"/>
    <x v="1"/>
  </r>
  <r>
    <x v="4"/>
    <n v="190"/>
    <n v="2"/>
    <x v="1"/>
  </r>
  <r>
    <x v="5"/>
    <n v="180"/>
    <n v="0"/>
    <x v="1"/>
  </r>
  <r>
    <x v="15"/>
    <n v="157"/>
    <n v="0"/>
    <x v="5"/>
  </r>
  <r>
    <x v="16"/>
    <n v="181"/>
    <n v="0"/>
    <x v="5"/>
  </r>
  <r>
    <x v="17"/>
    <n v="181"/>
    <n v="2"/>
    <x v="5"/>
  </r>
  <r>
    <x v="9"/>
    <n v="208"/>
    <n v="2"/>
    <x v="3"/>
  </r>
  <r>
    <x v="10"/>
    <n v="178"/>
    <n v="0"/>
    <x v="3"/>
  </r>
  <r>
    <x v="11"/>
    <n v="163"/>
    <n v="0"/>
    <x v="3"/>
  </r>
  <r>
    <x v="0"/>
    <n v="184"/>
    <n v="0"/>
    <x v="0"/>
  </r>
  <r>
    <x v="1"/>
    <n v="180"/>
    <n v="2"/>
    <x v="0"/>
  </r>
  <r>
    <x v="2"/>
    <n v="237"/>
    <n v="2"/>
    <x v="0"/>
  </r>
  <r>
    <x v="6"/>
    <n v="177"/>
    <n v="0"/>
    <x v="2"/>
  </r>
  <r>
    <x v="7"/>
    <n v="186"/>
    <n v="2"/>
    <x v="2"/>
  </r>
  <r>
    <x v="8"/>
    <n v="192"/>
    <n v="2"/>
    <x v="2"/>
  </r>
  <r>
    <x v="12"/>
    <n v="194"/>
    <n v="2"/>
    <x v="4"/>
  </r>
  <r>
    <x v="13"/>
    <n v="181"/>
    <n v="0"/>
    <x v="4"/>
  </r>
  <r>
    <x v="14"/>
    <n v="191"/>
    <n v="0"/>
    <x v="4"/>
  </r>
  <r>
    <x v="0"/>
    <n v="201"/>
    <n v="2"/>
    <x v="0"/>
  </r>
  <r>
    <x v="1"/>
    <n v="211"/>
    <n v="0"/>
    <x v="0"/>
  </r>
  <r>
    <x v="2"/>
    <n v="226"/>
    <n v="2"/>
    <x v="0"/>
  </r>
  <r>
    <x v="12"/>
    <n v="195"/>
    <n v="0"/>
    <x v="4"/>
  </r>
  <r>
    <x v="13"/>
    <n v="225"/>
    <n v="2"/>
    <x v="4"/>
  </r>
  <r>
    <x v="14"/>
    <n v="181"/>
    <n v="0"/>
    <x v="4"/>
  </r>
  <r>
    <x v="19"/>
    <n v="169"/>
    <n v="2"/>
    <x v="5"/>
  </r>
  <r>
    <x v="16"/>
    <n v="214"/>
    <n v="2"/>
    <x v="5"/>
  </r>
  <r>
    <x v="17"/>
    <n v="137"/>
    <n v="0"/>
    <x v="5"/>
  </r>
  <r>
    <x v="6"/>
    <n v="156"/>
    <n v="0"/>
    <x v="2"/>
  </r>
  <r>
    <x v="7"/>
    <n v="143"/>
    <n v="0"/>
    <x v="2"/>
  </r>
  <r>
    <x v="8"/>
    <n v="153"/>
    <n v="2"/>
    <x v="2"/>
  </r>
  <r>
    <x v="9"/>
    <n v="189"/>
    <n v="2"/>
    <x v="3"/>
  </r>
  <r>
    <x v="10"/>
    <n v="157"/>
    <n v="0"/>
    <x v="3"/>
  </r>
  <r>
    <x v="18"/>
    <n v="147"/>
    <n v="0"/>
    <x v="3"/>
  </r>
  <r>
    <x v="3"/>
    <n v="173"/>
    <n v="0"/>
    <x v="1"/>
  </r>
  <r>
    <x v="4"/>
    <n v="194"/>
    <n v="2"/>
    <x v="1"/>
  </r>
  <r>
    <x v="5"/>
    <n v="223"/>
    <n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Sarjataulukko-K1" cacheId="8" applyNumberFormats="0" applyBorderFormats="0" applyFontFormats="0" applyPatternFormats="0" applyAlignmentFormats="0" applyWidthHeightFormats="1" dataCaption="Arvot" updatedVersion="7" minRefreshableVersion="3" useAutoFormatting="1" itemPrintTitles="1" createdVersion="4" indent="0" outline="1" outlineData="1" multipleFieldFilters="0" rowHeaderCaption="joukkue">
  <location ref="B5:G12" firstHeaderRow="0" firstDataRow="1" firstDataCol="1"/>
  <pivotFields count="6">
    <pivotField axis="axisRow" showAll="0" sortType="descending">
      <items count="40">
        <item m="1" x="30"/>
        <item m="1" x="21"/>
        <item m="1" x="29"/>
        <item m="1" x="27"/>
        <item m="1" x="13"/>
        <item m="1" x="32"/>
        <item m="1" x="16"/>
        <item m="1" x="23"/>
        <item m="1" x="9"/>
        <item m="1" x="36"/>
        <item m="1" x="22"/>
        <item m="1" x="34"/>
        <item m="1" x="8"/>
        <item m="1" x="19"/>
        <item m="1" x="17"/>
        <item m="1" x="26"/>
        <item m="1" x="6"/>
        <item m="1" x="14"/>
        <item m="1" x="24"/>
        <item m="1" x="12"/>
        <item x="4"/>
        <item x="2"/>
        <item m="1" x="10"/>
        <item x="0"/>
        <item m="1" x="28"/>
        <item m="1" x="33"/>
        <item m="1" x="37"/>
        <item m="1" x="31"/>
        <item m="1" x="25"/>
        <item m="1" x="20"/>
        <item m="1" x="38"/>
        <item m="1" x="15"/>
        <item m="1" x="35"/>
        <item m="1" x="18"/>
        <item m="1" x="7"/>
        <item m="1" x="11"/>
        <item x="1"/>
        <item x="3"/>
        <item x="5"/>
        <item t="default"/>
      </items>
      <autoSortScope>
        <pivotArea dataOnly="0" outline="0" fieldPosition="0">
          <references count="1">
            <reference field="4294967294" count="1" selected="0">
              <x v="4"/>
            </reference>
          </references>
        </pivotArea>
      </autoSortScope>
    </pivotField>
    <pivotField dataField="1" showAll="0" defaultSubtotal="0"/>
    <pivotField dataField="1" showAll="0" defaultSubtotal="0"/>
    <pivotField name="ottelut2" dataField="1" showAll="0" defaultSubtotal="0"/>
    <pivotField dataField="1" dragToRow="0" dragToCol="0" dragToPage="0" showAll="0" defaultSubtotal="0"/>
    <pivotField dataField="1" dragToRow="0" dragToCol="0" dragToPage="0" showAll="0" defaultSubtotal="0"/>
  </pivotFields>
  <rowFields count="1">
    <field x="0"/>
  </rowFields>
  <rowItems count="7">
    <i>
      <x v="23"/>
    </i>
    <i>
      <x v="36"/>
    </i>
    <i>
      <x v="20"/>
    </i>
    <i>
      <x v="38"/>
    </i>
    <i>
      <x v="21"/>
    </i>
    <i>
      <x v="37"/>
    </i>
    <i t="grand">
      <x/>
    </i>
  </rowItems>
  <colFields count="1">
    <field x="-2"/>
  </colFields>
  <colItems count="5">
    <i>
      <x/>
    </i>
    <i i="1">
      <x v="1"/>
    </i>
    <i i="2">
      <x v="2"/>
    </i>
    <i i="3">
      <x v="3"/>
    </i>
    <i i="4">
      <x v="4"/>
    </i>
  </colItems>
  <dataFields count="5">
    <dataField name="ottelut" fld="3" baseField="0" baseItem="7"/>
    <dataField name="sarjapisteet" fld="2" baseField="0" baseItem="0"/>
    <dataField name="keilapisteet" fld="1" baseField="0" baseItem="0"/>
    <dataField name="ka./ottelu" fld="5" baseField="0" baseItem="24" numFmtId="2"/>
    <dataField name="järjestys" fld="4" baseField="0" baseItem="0"/>
  </dataFields>
  <formats count="552">
    <format dxfId="553">
      <pivotArea dataOnly="0" labelOnly="1" outline="0" fieldPosition="0">
        <references count="1">
          <reference field="4294967294" count="1">
            <x v="4"/>
          </reference>
        </references>
      </pivotArea>
    </format>
    <format dxfId="552">
      <pivotArea collapsedLevelsAreSubtotals="1" fieldPosition="0">
        <references count="2">
          <reference field="4294967294" count="2" selected="0">
            <x v="1"/>
            <x v="2"/>
          </reference>
          <reference field="0" count="1">
            <x v="5"/>
          </reference>
        </references>
      </pivotArea>
    </format>
    <format dxfId="551">
      <pivotArea dataOnly="0" labelOnly="1" fieldPosition="0">
        <references count="1">
          <reference field="0" count="1">
            <x v="5"/>
          </reference>
        </references>
      </pivotArea>
    </format>
    <format dxfId="550">
      <pivotArea collapsedLevelsAreSubtotals="1" fieldPosition="0">
        <references count="2">
          <reference field="4294967294" count="2" selected="0">
            <x v="1"/>
            <x v="2"/>
          </reference>
          <reference field="0" count="1">
            <x v="3"/>
          </reference>
        </references>
      </pivotArea>
    </format>
    <format dxfId="549">
      <pivotArea dataOnly="0" labelOnly="1" fieldPosition="0">
        <references count="1">
          <reference field="0" count="1">
            <x v="3"/>
          </reference>
        </references>
      </pivotArea>
    </format>
    <format dxfId="548">
      <pivotArea collapsedLevelsAreSubtotals="1" fieldPosition="0">
        <references count="2">
          <reference field="4294967294" count="2" selected="0">
            <x v="1"/>
            <x v="2"/>
          </reference>
          <reference field="0" count="1">
            <x v="7"/>
          </reference>
        </references>
      </pivotArea>
    </format>
    <format dxfId="547">
      <pivotArea dataOnly="0" labelOnly="1" fieldPosition="0">
        <references count="1">
          <reference field="0" count="1">
            <x v="7"/>
          </reference>
        </references>
      </pivotArea>
    </format>
    <format dxfId="546">
      <pivotArea collapsedLevelsAreSubtotals="1" fieldPosition="0">
        <references count="2">
          <reference field="4294967294" count="2" selected="0">
            <x v="1"/>
            <x v="2"/>
          </reference>
          <reference field="0" count="1">
            <x v="5"/>
          </reference>
        </references>
      </pivotArea>
    </format>
    <format dxfId="545">
      <pivotArea dataOnly="0" labelOnly="1" fieldPosition="0">
        <references count="1">
          <reference field="0" count="1">
            <x v="5"/>
          </reference>
        </references>
      </pivotArea>
    </format>
    <format dxfId="544">
      <pivotArea collapsedLevelsAreSubtotals="1" fieldPosition="0">
        <references count="2">
          <reference field="4294967294" count="2" selected="0">
            <x v="1"/>
            <x v="2"/>
          </reference>
          <reference field="0" count="1">
            <x v="5"/>
          </reference>
        </references>
      </pivotArea>
    </format>
    <format dxfId="543">
      <pivotArea dataOnly="0" labelOnly="1" fieldPosition="0">
        <references count="1">
          <reference field="0" count="1">
            <x v="5"/>
          </reference>
        </references>
      </pivotArea>
    </format>
    <format dxfId="542">
      <pivotArea collapsedLevelsAreSubtotals="1" fieldPosition="0">
        <references count="2">
          <reference field="4294967294" count="2" selected="0">
            <x v="1"/>
            <x v="2"/>
          </reference>
          <reference field="0" count="1">
            <x v="3"/>
          </reference>
        </references>
      </pivotArea>
    </format>
    <format dxfId="541">
      <pivotArea dataOnly="0" labelOnly="1" fieldPosition="0">
        <references count="1">
          <reference field="0" count="1">
            <x v="3"/>
          </reference>
        </references>
      </pivotArea>
    </format>
    <format dxfId="540">
      <pivotArea collapsedLevelsAreSubtotals="1" fieldPosition="0">
        <references count="2">
          <reference field="4294967294" count="2" selected="0">
            <x v="1"/>
            <x v="2"/>
          </reference>
          <reference field="0" count="1">
            <x v="3"/>
          </reference>
        </references>
      </pivotArea>
    </format>
    <format dxfId="539">
      <pivotArea dataOnly="0" labelOnly="1" fieldPosition="0">
        <references count="1">
          <reference field="0" count="1">
            <x v="3"/>
          </reference>
        </references>
      </pivotArea>
    </format>
    <format dxfId="538">
      <pivotArea collapsedLevelsAreSubtotals="1" fieldPosition="0">
        <references count="2">
          <reference field="4294967294" count="2" selected="0">
            <x v="1"/>
            <x v="2"/>
          </reference>
          <reference field="0" count="1">
            <x v="3"/>
          </reference>
        </references>
      </pivotArea>
    </format>
    <format dxfId="537">
      <pivotArea dataOnly="0" labelOnly="1" fieldPosition="0">
        <references count="1">
          <reference field="0" count="1">
            <x v="3"/>
          </reference>
        </references>
      </pivotArea>
    </format>
    <format dxfId="536">
      <pivotArea collapsedLevelsAreSubtotals="1" fieldPosition="0">
        <references count="2">
          <reference field="4294967294" count="2" selected="0">
            <x v="1"/>
            <x v="2"/>
          </reference>
          <reference field="0" count="1">
            <x v="7"/>
          </reference>
        </references>
      </pivotArea>
    </format>
    <format dxfId="535">
      <pivotArea dataOnly="0" labelOnly="1" fieldPosition="0">
        <references count="1">
          <reference field="0" count="1">
            <x v="7"/>
          </reference>
        </references>
      </pivotArea>
    </format>
    <format dxfId="534">
      <pivotArea collapsedLevelsAreSubtotals="1" fieldPosition="0">
        <references count="2">
          <reference field="4294967294" count="2" selected="0">
            <x v="1"/>
            <x v="2"/>
          </reference>
          <reference field="0" count="1">
            <x v="7"/>
          </reference>
        </references>
      </pivotArea>
    </format>
    <format dxfId="533">
      <pivotArea dataOnly="0" labelOnly="1" fieldPosition="0">
        <references count="1">
          <reference field="0" count="1">
            <x v="7"/>
          </reference>
        </references>
      </pivotArea>
    </format>
    <format dxfId="532">
      <pivotArea collapsedLevelsAreSubtotals="1" fieldPosition="0">
        <references count="2">
          <reference field="4294967294" count="2" selected="0">
            <x v="1"/>
            <x v="2"/>
          </reference>
          <reference field="0" count="1">
            <x v="5"/>
          </reference>
        </references>
      </pivotArea>
    </format>
    <format dxfId="531">
      <pivotArea dataOnly="0" labelOnly="1" fieldPosition="0">
        <references count="1">
          <reference field="0" count="1">
            <x v="5"/>
          </reference>
        </references>
      </pivotArea>
    </format>
    <format dxfId="530">
      <pivotArea collapsedLevelsAreSubtotals="1" fieldPosition="0">
        <references count="2">
          <reference field="4294967294" count="2" selected="0">
            <x v="1"/>
            <x v="2"/>
          </reference>
          <reference field="0" count="1">
            <x v="5"/>
          </reference>
        </references>
      </pivotArea>
    </format>
    <format dxfId="529">
      <pivotArea dataOnly="0" labelOnly="1" fieldPosition="0">
        <references count="1">
          <reference field="0" count="1">
            <x v="5"/>
          </reference>
        </references>
      </pivotArea>
    </format>
    <format dxfId="528">
      <pivotArea collapsedLevelsAreSubtotals="1" fieldPosition="0">
        <references count="2">
          <reference field="4294967294" count="2" selected="0">
            <x v="1"/>
            <x v="2"/>
          </reference>
          <reference field="0" count="1">
            <x v="3"/>
          </reference>
        </references>
      </pivotArea>
    </format>
    <format dxfId="527">
      <pivotArea dataOnly="0" labelOnly="1" fieldPosition="0">
        <references count="1">
          <reference field="0" count="1">
            <x v="3"/>
          </reference>
        </references>
      </pivotArea>
    </format>
    <format dxfId="526">
      <pivotArea collapsedLevelsAreSubtotals="1" fieldPosition="0">
        <references count="2">
          <reference field="4294967294" count="2" selected="0">
            <x v="1"/>
            <x v="2"/>
          </reference>
          <reference field="0" count="1">
            <x v="3"/>
          </reference>
        </references>
      </pivotArea>
    </format>
    <format dxfId="525">
      <pivotArea dataOnly="0" labelOnly="1" fieldPosition="0">
        <references count="1">
          <reference field="0" count="1">
            <x v="3"/>
          </reference>
        </references>
      </pivotArea>
    </format>
    <format dxfId="524">
      <pivotArea collapsedLevelsAreSubtotals="1" fieldPosition="0">
        <references count="2">
          <reference field="4294967294" count="2" selected="0">
            <x v="1"/>
            <x v="2"/>
          </reference>
          <reference field="0" count="1">
            <x v="3"/>
          </reference>
        </references>
      </pivotArea>
    </format>
    <format dxfId="523">
      <pivotArea dataOnly="0" labelOnly="1" fieldPosition="0">
        <references count="1">
          <reference field="0" count="1">
            <x v="3"/>
          </reference>
        </references>
      </pivotArea>
    </format>
    <format dxfId="522">
      <pivotArea collapsedLevelsAreSubtotals="1" fieldPosition="0">
        <references count="2">
          <reference field="4294967294" count="2" selected="0">
            <x v="1"/>
            <x v="2"/>
          </reference>
          <reference field="0" count="1">
            <x v="7"/>
          </reference>
        </references>
      </pivotArea>
    </format>
    <format dxfId="521">
      <pivotArea dataOnly="0" labelOnly="1" fieldPosition="0">
        <references count="1">
          <reference field="0" count="1">
            <x v="7"/>
          </reference>
        </references>
      </pivotArea>
    </format>
    <format dxfId="520">
      <pivotArea collapsedLevelsAreSubtotals="1" fieldPosition="0">
        <references count="2">
          <reference field="4294967294" count="2" selected="0">
            <x v="1"/>
            <x v="2"/>
          </reference>
          <reference field="0" count="1">
            <x v="7"/>
          </reference>
        </references>
      </pivotArea>
    </format>
    <format dxfId="519">
      <pivotArea dataOnly="0" labelOnly="1" fieldPosition="0">
        <references count="1">
          <reference field="0" count="1">
            <x v="7"/>
          </reference>
        </references>
      </pivotArea>
    </format>
    <format dxfId="518">
      <pivotArea collapsedLevelsAreSubtotals="1" fieldPosition="0">
        <references count="2">
          <reference field="4294967294" count="2" selected="0">
            <x v="1"/>
            <x v="2"/>
          </reference>
          <reference field="0" count="1">
            <x v="4"/>
          </reference>
        </references>
      </pivotArea>
    </format>
    <format dxfId="517">
      <pivotArea dataOnly="0" labelOnly="1" fieldPosition="0">
        <references count="1">
          <reference field="0" count="1">
            <x v="4"/>
          </reference>
        </references>
      </pivotArea>
    </format>
    <format dxfId="516">
      <pivotArea collapsedLevelsAreSubtotals="1" fieldPosition="0">
        <references count="2">
          <reference field="4294967294" count="2" selected="0">
            <x v="1"/>
            <x v="2"/>
          </reference>
          <reference field="0" count="1">
            <x v="4"/>
          </reference>
        </references>
      </pivotArea>
    </format>
    <format dxfId="515">
      <pivotArea dataOnly="0" labelOnly="1" fieldPosition="0">
        <references count="1">
          <reference field="0" count="1">
            <x v="4"/>
          </reference>
        </references>
      </pivotArea>
    </format>
    <format dxfId="514">
      <pivotArea collapsedLevelsAreSubtotals="1" fieldPosition="0">
        <references count="2">
          <reference field="4294967294" count="2" selected="0">
            <x v="1"/>
            <x v="2"/>
          </reference>
          <reference field="0" count="1">
            <x v="4"/>
          </reference>
        </references>
      </pivotArea>
    </format>
    <format dxfId="513">
      <pivotArea dataOnly="0" labelOnly="1" fieldPosition="0">
        <references count="1">
          <reference field="0" count="1">
            <x v="4"/>
          </reference>
        </references>
      </pivotArea>
    </format>
    <format dxfId="512">
      <pivotArea collapsedLevelsAreSubtotals="1" fieldPosition="0">
        <references count="2">
          <reference field="4294967294" count="2" selected="0">
            <x v="1"/>
            <x v="2"/>
          </reference>
          <reference field="0" count="1">
            <x v="0"/>
          </reference>
        </references>
      </pivotArea>
    </format>
    <format dxfId="511">
      <pivotArea dataOnly="0" labelOnly="1" fieldPosition="0">
        <references count="1">
          <reference field="0" count="1">
            <x v="0"/>
          </reference>
        </references>
      </pivotArea>
    </format>
    <format dxfId="510">
      <pivotArea collapsedLevelsAreSubtotals="1" fieldPosition="0">
        <references count="2">
          <reference field="4294967294" count="2" selected="0">
            <x v="1"/>
            <x v="2"/>
          </reference>
          <reference field="0" count="1">
            <x v="0"/>
          </reference>
        </references>
      </pivotArea>
    </format>
    <format dxfId="509">
      <pivotArea dataOnly="0" labelOnly="1" fieldPosition="0">
        <references count="1">
          <reference field="0" count="1">
            <x v="0"/>
          </reference>
        </references>
      </pivotArea>
    </format>
    <format dxfId="508">
      <pivotArea collapsedLevelsAreSubtotals="1" fieldPosition="0">
        <references count="2">
          <reference field="4294967294" count="2" selected="0">
            <x v="1"/>
            <x v="2"/>
          </reference>
          <reference field="0" count="1">
            <x v="2"/>
          </reference>
        </references>
      </pivotArea>
    </format>
    <format dxfId="507">
      <pivotArea dataOnly="0" labelOnly="1" fieldPosition="0">
        <references count="1">
          <reference field="0" count="1">
            <x v="2"/>
          </reference>
        </references>
      </pivotArea>
    </format>
    <format dxfId="506">
      <pivotArea collapsedLevelsAreSubtotals="1" fieldPosition="0">
        <references count="2">
          <reference field="4294967294" count="2" selected="0">
            <x v="1"/>
            <x v="2"/>
          </reference>
          <reference field="0" count="1">
            <x v="2"/>
          </reference>
        </references>
      </pivotArea>
    </format>
    <format dxfId="505">
      <pivotArea dataOnly="0" labelOnly="1" fieldPosition="0">
        <references count="1">
          <reference field="0" count="1">
            <x v="2"/>
          </reference>
        </references>
      </pivotArea>
    </format>
    <format dxfId="504">
      <pivotArea collapsedLevelsAreSubtotals="1" fieldPosition="0">
        <references count="2">
          <reference field="4294967294" count="2" selected="0">
            <x v="1"/>
            <x v="2"/>
          </reference>
          <reference field="0" count="0"/>
        </references>
      </pivotArea>
    </format>
    <format dxfId="503">
      <pivotArea dataOnly="0" labelOnly="1" fieldPosition="0">
        <references count="1">
          <reference field="0" count="0"/>
        </references>
      </pivotArea>
    </format>
    <format dxfId="502">
      <pivotArea collapsedLevelsAreSubtotals="1" fieldPosition="0">
        <references count="2">
          <reference field="4294967294" count="2" selected="0">
            <x v="1"/>
            <x v="2"/>
          </reference>
          <reference field="0" count="1">
            <x v="4"/>
          </reference>
        </references>
      </pivotArea>
    </format>
    <format dxfId="501">
      <pivotArea dataOnly="0" labelOnly="1" fieldPosition="0">
        <references count="1">
          <reference field="0" count="1">
            <x v="4"/>
          </reference>
        </references>
      </pivotArea>
    </format>
    <format dxfId="500">
      <pivotArea collapsedLevelsAreSubtotals="1" fieldPosition="0">
        <references count="2">
          <reference field="4294967294" count="2" selected="0">
            <x v="1"/>
            <x v="2"/>
          </reference>
          <reference field="0" count="1">
            <x v="4"/>
          </reference>
        </references>
      </pivotArea>
    </format>
    <format dxfId="499">
      <pivotArea dataOnly="0" labelOnly="1" fieldPosition="0">
        <references count="1">
          <reference field="0" count="1">
            <x v="4"/>
          </reference>
        </references>
      </pivotArea>
    </format>
    <format dxfId="498">
      <pivotArea collapsedLevelsAreSubtotals="1" fieldPosition="0">
        <references count="2">
          <reference field="4294967294" count="2" selected="0">
            <x v="1"/>
            <x v="2"/>
          </reference>
          <reference field="0" count="1">
            <x v="4"/>
          </reference>
        </references>
      </pivotArea>
    </format>
    <format dxfId="497">
      <pivotArea dataOnly="0" labelOnly="1" fieldPosition="0">
        <references count="1">
          <reference field="0" count="1">
            <x v="4"/>
          </reference>
        </references>
      </pivotArea>
    </format>
    <format dxfId="496">
      <pivotArea collapsedLevelsAreSubtotals="1" fieldPosition="0">
        <references count="2">
          <reference field="4294967294" count="2" selected="0">
            <x v="1"/>
            <x v="2"/>
          </reference>
          <reference field="0" count="1">
            <x v="0"/>
          </reference>
        </references>
      </pivotArea>
    </format>
    <format dxfId="495">
      <pivotArea dataOnly="0" labelOnly="1" fieldPosition="0">
        <references count="1">
          <reference field="0" count="1">
            <x v="0"/>
          </reference>
        </references>
      </pivotArea>
    </format>
    <format dxfId="494">
      <pivotArea collapsedLevelsAreSubtotals="1" fieldPosition="0">
        <references count="2">
          <reference field="4294967294" count="2" selected="0">
            <x v="1"/>
            <x v="2"/>
          </reference>
          <reference field="0" count="1">
            <x v="0"/>
          </reference>
        </references>
      </pivotArea>
    </format>
    <format dxfId="493">
      <pivotArea dataOnly="0" labelOnly="1" fieldPosition="0">
        <references count="1">
          <reference field="0" count="1">
            <x v="0"/>
          </reference>
        </references>
      </pivotArea>
    </format>
    <format dxfId="492">
      <pivotArea collapsedLevelsAreSubtotals="1" fieldPosition="0">
        <references count="2">
          <reference field="4294967294" count="2" selected="0">
            <x v="1"/>
            <x v="2"/>
          </reference>
          <reference field="0" count="1">
            <x v="0"/>
          </reference>
        </references>
      </pivotArea>
    </format>
    <format dxfId="491">
      <pivotArea dataOnly="0" labelOnly="1" fieldPosition="0">
        <references count="1">
          <reference field="0" count="1">
            <x v="0"/>
          </reference>
        </references>
      </pivotArea>
    </format>
    <format dxfId="490">
      <pivotArea collapsedLevelsAreSubtotals="1" fieldPosition="0">
        <references count="2">
          <reference field="4294967294" count="2" selected="0">
            <x v="1"/>
            <x v="2"/>
          </reference>
          <reference field="0" count="1">
            <x v="2"/>
          </reference>
        </references>
      </pivotArea>
    </format>
    <format dxfId="489">
      <pivotArea dataOnly="0" labelOnly="1" fieldPosition="0">
        <references count="1">
          <reference field="0" count="1">
            <x v="2"/>
          </reference>
        </references>
      </pivotArea>
    </format>
    <format dxfId="488">
      <pivotArea collapsedLevelsAreSubtotals="1" fieldPosition="0">
        <references count="2">
          <reference field="4294967294" count="2" selected="0">
            <x v="1"/>
            <x v="2"/>
          </reference>
          <reference field="0" count="1">
            <x v="2"/>
          </reference>
        </references>
      </pivotArea>
    </format>
    <format dxfId="487">
      <pivotArea dataOnly="0" labelOnly="1" fieldPosition="0">
        <references count="1">
          <reference field="0" count="1">
            <x v="2"/>
          </reference>
        </references>
      </pivotArea>
    </format>
    <format dxfId="486">
      <pivotArea collapsedLevelsAreSubtotals="1" fieldPosition="0">
        <references count="2">
          <reference field="4294967294" count="2" selected="0">
            <x v="1"/>
            <x v="2"/>
          </reference>
          <reference field="0" count="1">
            <x v="5"/>
          </reference>
        </references>
      </pivotArea>
    </format>
    <format dxfId="485">
      <pivotArea dataOnly="0" labelOnly="1" fieldPosition="0">
        <references count="1">
          <reference field="0" count="1">
            <x v="5"/>
          </reference>
        </references>
      </pivotArea>
    </format>
    <format dxfId="484">
      <pivotArea collapsedLevelsAreSubtotals="1" fieldPosition="0">
        <references count="2">
          <reference field="4294967294" count="2" selected="0">
            <x v="1"/>
            <x v="2"/>
          </reference>
          <reference field="0" count="1">
            <x v="5"/>
          </reference>
        </references>
      </pivotArea>
    </format>
    <format dxfId="483">
      <pivotArea dataOnly="0" labelOnly="1" fieldPosition="0">
        <references count="1">
          <reference field="0" count="1">
            <x v="5"/>
          </reference>
        </references>
      </pivotArea>
    </format>
    <format dxfId="482">
      <pivotArea collapsedLevelsAreSubtotals="1" fieldPosition="0">
        <references count="2">
          <reference field="4294967294" count="2" selected="0">
            <x v="1"/>
            <x v="2"/>
          </reference>
          <reference field="0" count="1">
            <x v="5"/>
          </reference>
        </references>
      </pivotArea>
    </format>
    <format dxfId="481">
      <pivotArea dataOnly="0" labelOnly="1" fieldPosition="0">
        <references count="1">
          <reference field="0" count="1">
            <x v="5"/>
          </reference>
        </references>
      </pivotArea>
    </format>
    <format dxfId="480">
      <pivotArea collapsedLevelsAreSubtotals="1" fieldPosition="0">
        <references count="2">
          <reference field="4294967294" count="2" selected="0">
            <x v="1"/>
            <x v="2"/>
          </reference>
          <reference field="0" count="1">
            <x v="4"/>
          </reference>
        </references>
      </pivotArea>
    </format>
    <format dxfId="479">
      <pivotArea dataOnly="0" labelOnly="1" fieldPosition="0">
        <references count="1">
          <reference field="0" count="1">
            <x v="4"/>
          </reference>
        </references>
      </pivotArea>
    </format>
    <format dxfId="478">
      <pivotArea collapsedLevelsAreSubtotals="1" fieldPosition="0">
        <references count="2">
          <reference field="4294967294" count="2" selected="0">
            <x v="1"/>
            <x v="2"/>
          </reference>
          <reference field="0" count="1">
            <x v="4"/>
          </reference>
        </references>
      </pivotArea>
    </format>
    <format dxfId="477">
      <pivotArea dataOnly="0" labelOnly="1" fieldPosition="0">
        <references count="1">
          <reference field="0" count="1">
            <x v="4"/>
          </reference>
        </references>
      </pivotArea>
    </format>
    <format dxfId="476">
      <pivotArea collapsedLevelsAreSubtotals="1" fieldPosition="0">
        <references count="2">
          <reference field="4294967294" count="2" selected="0">
            <x v="1"/>
            <x v="2"/>
          </reference>
          <reference field="0" count="1">
            <x v="4"/>
          </reference>
        </references>
      </pivotArea>
    </format>
    <format dxfId="475">
      <pivotArea dataOnly="0" labelOnly="1" fieldPosition="0">
        <references count="1">
          <reference field="0" count="1">
            <x v="4"/>
          </reference>
        </references>
      </pivotArea>
    </format>
    <format dxfId="474">
      <pivotArea collapsedLevelsAreSubtotals="1" fieldPosition="0">
        <references count="2">
          <reference field="4294967294" count="2" selected="0">
            <x v="1"/>
            <x v="2"/>
          </reference>
          <reference field="0" count="1">
            <x v="7"/>
          </reference>
        </references>
      </pivotArea>
    </format>
    <format dxfId="473">
      <pivotArea dataOnly="0" labelOnly="1" fieldPosition="0">
        <references count="1">
          <reference field="0" count="1">
            <x v="7"/>
          </reference>
        </references>
      </pivotArea>
    </format>
    <format dxfId="472">
      <pivotArea collapsedLevelsAreSubtotals="1" fieldPosition="0">
        <references count="2">
          <reference field="4294967294" count="2" selected="0">
            <x v="1"/>
            <x v="2"/>
          </reference>
          <reference field="0" count="1">
            <x v="7"/>
          </reference>
        </references>
      </pivotArea>
    </format>
    <format dxfId="471">
      <pivotArea dataOnly="0" labelOnly="1" fieldPosition="0">
        <references count="1">
          <reference field="0" count="1">
            <x v="7"/>
          </reference>
        </references>
      </pivotArea>
    </format>
    <format dxfId="470">
      <pivotArea collapsedLevelsAreSubtotals="1" fieldPosition="0">
        <references count="2">
          <reference field="4294967294" count="2" selected="0">
            <x v="1"/>
            <x v="2"/>
          </reference>
          <reference field="0" count="1">
            <x v="4"/>
          </reference>
        </references>
      </pivotArea>
    </format>
    <format dxfId="469">
      <pivotArea dataOnly="0" labelOnly="1" fieldPosition="0">
        <references count="1">
          <reference field="0" count="1">
            <x v="4"/>
          </reference>
        </references>
      </pivotArea>
    </format>
    <format dxfId="468">
      <pivotArea collapsedLevelsAreSubtotals="1" fieldPosition="0">
        <references count="2">
          <reference field="4294967294" count="2" selected="0">
            <x v="1"/>
            <x v="2"/>
          </reference>
          <reference field="0" count="1">
            <x v="4"/>
          </reference>
        </references>
      </pivotArea>
    </format>
    <format dxfId="467">
      <pivotArea dataOnly="0" labelOnly="1" fieldPosition="0">
        <references count="1">
          <reference field="0" count="1">
            <x v="4"/>
          </reference>
        </references>
      </pivotArea>
    </format>
    <format dxfId="466">
      <pivotArea collapsedLevelsAreSubtotals="1" fieldPosition="0">
        <references count="2">
          <reference field="4294967294" count="2" selected="0">
            <x v="1"/>
            <x v="2"/>
          </reference>
          <reference field="0" count="1">
            <x v="4"/>
          </reference>
        </references>
      </pivotArea>
    </format>
    <format dxfId="465">
      <pivotArea dataOnly="0" labelOnly="1" fieldPosition="0">
        <references count="1">
          <reference field="0" count="1">
            <x v="4"/>
          </reference>
        </references>
      </pivotArea>
    </format>
    <format dxfId="464">
      <pivotArea collapsedLevelsAreSubtotals="1" fieldPosition="0">
        <references count="2">
          <reference field="4294967294" count="2" selected="0">
            <x v="1"/>
            <x v="2"/>
          </reference>
          <reference field="0" count="1">
            <x v="0"/>
          </reference>
        </references>
      </pivotArea>
    </format>
    <format dxfId="463">
      <pivotArea dataOnly="0" labelOnly="1" fieldPosition="0">
        <references count="1">
          <reference field="0" count="1">
            <x v="0"/>
          </reference>
        </references>
      </pivotArea>
    </format>
    <format dxfId="462">
      <pivotArea collapsedLevelsAreSubtotals="1" fieldPosition="0">
        <references count="2">
          <reference field="4294967294" count="2" selected="0">
            <x v="1"/>
            <x v="2"/>
          </reference>
          <reference field="0" count="1">
            <x v="0"/>
          </reference>
        </references>
      </pivotArea>
    </format>
    <format dxfId="461">
      <pivotArea dataOnly="0" labelOnly="1" fieldPosition="0">
        <references count="1">
          <reference field="0" count="1">
            <x v="0"/>
          </reference>
        </references>
      </pivotArea>
    </format>
    <format dxfId="460">
      <pivotArea collapsedLevelsAreSubtotals="1" fieldPosition="0">
        <references count="2">
          <reference field="4294967294" count="2" selected="0">
            <x v="1"/>
            <x v="2"/>
          </reference>
          <reference field="0" count="1">
            <x v="0"/>
          </reference>
        </references>
      </pivotArea>
    </format>
    <format dxfId="459">
      <pivotArea dataOnly="0" labelOnly="1" fieldPosition="0">
        <references count="1">
          <reference field="0" count="1">
            <x v="0"/>
          </reference>
        </references>
      </pivotArea>
    </format>
    <format dxfId="458">
      <pivotArea collapsedLevelsAreSubtotals="1" fieldPosition="0">
        <references count="2">
          <reference field="4294967294" count="2" selected="0">
            <x v="1"/>
            <x v="2"/>
          </reference>
          <reference field="0" count="1">
            <x v="2"/>
          </reference>
        </references>
      </pivotArea>
    </format>
    <format dxfId="457">
      <pivotArea dataOnly="0" labelOnly="1" fieldPosition="0">
        <references count="1">
          <reference field="0" count="1">
            <x v="2"/>
          </reference>
        </references>
      </pivotArea>
    </format>
    <format dxfId="456">
      <pivotArea collapsedLevelsAreSubtotals="1" fieldPosition="0">
        <references count="2">
          <reference field="4294967294" count="2" selected="0">
            <x v="1"/>
            <x v="2"/>
          </reference>
          <reference field="0" count="1">
            <x v="2"/>
          </reference>
        </references>
      </pivotArea>
    </format>
    <format dxfId="455">
      <pivotArea dataOnly="0" labelOnly="1" fieldPosition="0">
        <references count="1">
          <reference field="0" count="1">
            <x v="2"/>
          </reference>
        </references>
      </pivotArea>
    </format>
    <format dxfId="454">
      <pivotArea collapsedLevelsAreSubtotals="1" fieldPosition="0">
        <references count="1">
          <reference field="0" count="1">
            <x v="4"/>
          </reference>
        </references>
      </pivotArea>
    </format>
    <format dxfId="453">
      <pivotArea dataOnly="0" labelOnly="1" fieldPosition="0">
        <references count="1">
          <reference field="0" count="1">
            <x v="4"/>
          </reference>
        </references>
      </pivotArea>
    </format>
    <format dxfId="452">
      <pivotArea collapsedLevelsAreSubtotals="1" fieldPosition="0">
        <references count="1">
          <reference field="0" count="1">
            <x v="4"/>
          </reference>
        </references>
      </pivotArea>
    </format>
    <format dxfId="451">
      <pivotArea dataOnly="0" labelOnly="1" fieldPosition="0">
        <references count="1">
          <reference field="0" count="1">
            <x v="4"/>
          </reference>
        </references>
      </pivotArea>
    </format>
    <format dxfId="450">
      <pivotArea collapsedLevelsAreSubtotals="1" fieldPosition="0">
        <references count="1">
          <reference field="0" count="1">
            <x v="4"/>
          </reference>
        </references>
      </pivotArea>
    </format>
    <format dxfId="449">
      <pivotArea dataOnly="0" labelOnly="1" fieldPosition="0">
        <references count="1">
          <reference field="0" count="1">
            <x v="4"/>
          </reference>
        </references>
      </pivotArea>
    </format>
    <format dxfId="448">
      <pivotArea collapsedLevelsAreSubtotals="1" fieldPosition="0">
        <references count="1">
          <reference field="0" count="1">
            <x v="4"/>
          </reference>
        </references>
      </pivotArea>
    </format>
    <format dxfId="447">
      <pivotArea dataOnly="0" labelOnly="1" fieldPosition="0">
        <references count="1">
          <reference field="0" count="1">
            <x v="4"/>
          </reference>
        </references>
      </pivotArea>
    </format>
    <format dxfId="446">
      <pivotArea collapsedLevelsAreSubtotals="1" fieldPosition="0">
        <references count="1">
          <reference field="0" count="1">
            <x v="0"/>
          </reference>
        </references>
      </pivotArea>
    </format>
    <format dxfId="445">
      <pivotArea dataOnly="0" labelOnly="1" fieldPosition="0">
        <references count="1">
          <reference field="0" count="1">
            <x v="0"/>
          </reference>
        </references>
      </pivotArea>
    </format>
    <format dxfId="444">
      <pivotArea collapsedLevelsAreSubtotals="1" fieldPosition="0">
        <references count="1">
          <reference field="0" count="1">
            <x v="0"/>
          </reference>
        </references>
      </pivotArea>
    </format>
    <format dxfId="443">
      <pivotArea dataOnly="0" labelOnly="1" fieldPosition="0">
        <references count="1">
          <reference field="0" count="1">
            <x v="0"/>
          </reference>
        </references>
      </pivotArea>
    </format>
    <format dxfId="442">
      <pivotArea collapsedLevelsAreSubtotals="1" fieldPosition="0">
        <references count="1">
          <reference field="0" count="1">
            <x v="0"/>
          </reference>
        </references>
      </pivotArea>
    </format>
    <format dxfId="441">
      <pivotArea dataOnly="0" labelOnly="1" fieldPosition="0">
        <references count="1">
          <reference field="0" count="1">
            <x v="0"/>
          </reference>
        </references>
      </pivotArea>
    </format>
    <format dxfId="440">
      <pivotArea collapsedLevelsAreSubtotals="1" fieldPosition="0">
        <references count="1">
          <reference field="0" count="1">
            <x v="0"/>
          </reference>
        </references>
      </pivotArea>
    </format>
    <format dxfId="439">
      <pivotArea dataOnly="0" labelOnly="1" fieldPosition="0">
        <references count="1">
          <reference field="0" count="1">
            <x v="0"/>
          </reference>
        </references>
      </pivotArea>
    </format>
    <format dxfId="438">
      <pivotArea collapsedLevelsAreSubtotals="1" fieldPosition="0">
        <references count="1">
          <reference field="0" count="1">
            <x v="2"/>
          </reference>
        </references>
      </pivotArea>
    </format>
    <format dxfId="437">
      <pivotArea dataOnly="0" labelOnly="1" fieldPosition="0">
        <references count="1">
          <reference field="0" count="1">
            <x v="2"/>
          </reference>
        </references>
      </pivotArea>
    </format>
    <format dxfId="436">
      <pivotArea collapsedLevelsAreSubtotals="1" fieldPosition="0">
        <references count="1">
          <reference field="0" count="1">
            <x v="2"/>
          </reference>
        </references>
      </pivotArea>
    </format>
    <format dxfId="435">
      <pivotArea dataOnly="0" labelOnly="1" fieldPosition="0">
        <references count="1">
          <reference field="0" count="1">
            <x v="2"/>
          </reference>
        </references>
      </pivotArea>
    </format>
    <format dxfId="434">
      <pivotArea collapsedLevelsAreSubtotals="1" fieldPosition="0">
        <references count="1">
          <reference field="0" count="1">
            <x v="4"/>
          </reference>
        </references>
      </pivotArea>
    </format>
    <format dxfId="433">
      <pivotArea dataOnly="0" labelOnly="1" fieldPosition="0">
        <references count="1">
          <reference field="0" count="1">
            <x v="4"/>
          </reference>
        </references>
      </pivotArea>
    </format>
    <format dxfId="432">
      <pivotArea collapsedLevelsAreSubtotals="1" fieldPosition="0">
        <references count="1">
          <reference field="0" count="1">
            <x v="4"/>
          </reference>
        </references>
      </pivotArea>
    </format>
    <format dxfId="431">
      <pivotArea dataOnly="0" labelOnly="1" fieldPosition="0">
        <references count="1">
          <reference field="0" count="1">
            <x v="4"/>
          </reference>
        </references>
      </pivotArea>
    </format>
    <format dxfId="430">
      <pivotArea collapsedLevelsAreSubtotals="1" fieldPosition="0">
        <references count="1">
          <reference field="0" count="1">
            <x v="4"/>
          </reference>
        </references>
      </pivotArea>
    </format>
    <format dxfId="429">
      <pivotArea dataOnly="0" labelOnly="1" fieldPosition="0">
        <references count="1">
          <reference field="0" count="1">
            <x v="4"/>
          </reference>
        </references>
      </pivotArea>
    </format>
    <format dxfId="428">
      <pivotArea collapsedLevelsAreSubtotals="1" fieldPosition="0">
        <references count="1">
          <reference field="0" count="1">
            <x v="0"/>
          </reference>
        </references>
      </pivotArea>
    </format>
    <format dxfId="427">
      <pivotArea dataOnly="0" labelOnly="1" fieldPosition="0">
        <references count="1">
          <reference field="0" count="1">
            <x v="0"/>
          </reference>
        </references>
      </pivotArea>
    </format>
    <format dxfId="426">
      <pivotArea collapsedLevelsAreSubtotals="1" fieldPosition="0">
        <references count="1">
          <reference field="0" count="1">
            <x v="0"/>
          </reference>
        </references>
      </pivotArea>
    </format>
    <format dxfId="425">
      <pivotArea dataOnly="0" labelOnly="1" fieldPosition="0">
        <references count="1">
          <reference field="0" count="1">
            <x v="0"/>
          </reference>
        </references>
      </pivotArea>
    </format>
    <format dxfId="424">
      <pivotArea collapsedLevelsAreSubtotals="1" fieldPosition="0">
        <references count="1">
          <reference field="0" count="1">
            <x v="0"/>
          </reference>
        </references>
      </pivotArea>
    </format>
    <format dxfId="423">
      <pivotArea dataOnly="0" labelOnly="1" fieldPosition="0">
        <references count="1">
          <reference field="0" count="1">
            <x v="0"/>
          </reference>
        </references>
      </pivotArea>
    </format>
    <format dxfId="422">
      <pivotArea collapsedLevelsAreSubtotals="1" fieldPosition="0">
        <references count="1">
          <reference field="0" count="1">
            <x v="2"/>
          </reference>
        </references>
      </pivotArea>
    </format>
    <format dxfId="421">
      <pivotArea dataOnly="0" labelOnly="1" fieldPosition="0">
        <references count="1">
          <reference field="0" count="1">
            <x v="2"/>
          </reference>
        </references>
      </pivotArea>
    </format>
    <format dxfId="420">
      <pivotArea collapsedLevelsAreSubtotals="1" fieldPosition="0">
        <references count="1">
          <reference field="0" count="1">
            <x v="2"/>
          </reference>
        </references>
      </pivotArea>
    </format>
    <format dxfId="419">
      <pivotArea dataOnly="0" labelOnly="1" fieldPosition="0">
        <references count="1">
          <reference field="0" count="1">
            <x v="2"/>
          </reference>
        </references>
      </pivotArea>
    </format>
    <format dxfId="418">
      <pivotArea collapsedLevelsAreSubtotals="1" fieldPosition="0">
        <references count="1">
          <reference field="0" count="1">
            <x v="5"/>
          </reference>
        </references>
      </pivotArea>
    </format>
    <format dxfId="417">
      <pivotArea dataOnly="0" labelOnly="1" fieldPosition="0">
        <references count="1">
          <reference field="0" count="1">
            <x v="5"/>
          </reference>
        </references>
      </pivotArea>
    </format>
    <format dxfId="416">
      <pivotArea collapsedLevelsAreSubtotals="1" fieldPosition="0">
        <references count="1">
          <reference field="0" count="1">
            <x v="5"/>
          </reference>
        </references>
      </pivotArea>
    </format>
    <format dxfId="415">
      <pivotArea dataOnly="0" labelOnly="1" fieldPosition="0">
        <references count="1">
          <reference field="0" count="1">
            <x v="5"/>
          </reference>
        </references>
      </pivotArea>
    </format>
    <format dxfId="414">
      <pivotArea collapsedLevelsAreSubtotals="1" fieldPosition="0">
        <references count="1">
          <reference field="0" count="1">
            <x v="5"/>
          </reference>
        </references>
      </pivotArea>
    </format>
    <format dxfId="413">
      <pivotArea dataOnly="0" labelOnly="1" fieldPosition="0">
        <references count="1">
          <reference field="0" count="1">
            <x v="5"/>
          </reference>
        </references>
      </pivotArea>
    </format>
    <format dxfId="412">
      <pivotArea collapsedLevelsAreSubtotals="1" fieldPosition="0">
        <references count="1">
          <reference field="0" count="1">
            <x v="5"/>
          </reference>
        </references>
      </pivotArea>
    </format>
    <format dxfId="411">
      <pivotArea dataOnly="0" labelOnly="1" fieldPosition="0">
        <references count="1">
          <reference field="0" count="1">
            <x v="5"/>
          </reference>
        </references>
      </pivotArea>
    </format>
    <format dxfId="410">
      <pivotArea collapsedLevelsAreSubtotals="1" fieldPosition="0">
        <references count="1">
          <reference field="0" count="1">
            <x v="4"/>
          </reference>
        </references>
      </pivotArea>
    </format>
    <format dxfId="409">
      <pivotArea dataOnly="0" labelOnly="1" fieldPosition="0">
        <references count="1">
          <reference field="0" count="1">
            <x v="4"/>
          </reference>
        </references>
      </pivotArea>
    </format>
    <format dxfId="408">
      <pivotArea collapsedLevelsAreSubtotals="1" fieldPosition="0">
        <references count="1">
          <reference field="0" count="1">
            <x v="4"/>
          </reference>
        </references>
      </pivotArea>
    </format>
    <format dxfId="407">
      <pivotArea dataOnly="0" labelOnly="1" fieldPosition="0">
        <references count="1">
          <reference field="0" count="1">
            <x v="4"/>
          </reference>
        </references>
      </pivotArea>
    </format>
    <format dxfId="406">
      <pivotArea collapsedLevelsAreSubtotals="1" fieldPosition="0">
        <references count="1">
          <reference field="0" count="1">
            <x v="4"/>
          </reference>
        </references>
      </pivotArea>
    </format>
    <format dxfId="405">
      <pivotArea dataOnly="0" labelOnly="1" fieldPosition="0">
        <references count="1">
          <reference field="0" count="1">
            <x v="4"/>
          </reference>
        </references>
      </pivotArea>
    </format>
    <format dxfId="404">
      <pivotArea collapsedLevelsAreSubtotals="1" fieldPosition="0">
        <references count="1">
          <reference field="0" count="1">
            <x v="7"/>
          </reference>
        </references>
      </pivotArea>
    </format>
    <format dxfId="403">
      <pivotArea dataOnly="0" labelOnly="1" fieldPosition="0">
        <references count="1">
          <reference field="0" count="1">
            <x v="7"/>
          </reference>
        </references>
      </pivotArea>
    </format>
    <format dxfId="402">
      <pivotArea collapsedLevelsAreSubtotals="1" fieldPosition="0">
        <references count="1">
          <reference field="0" count="1">
            <x v="7"/>
          </reference>
        </references>
      </pivotArea>
    </format>
    <format dxfId="401">
      <pivotArea dataOnly="0" labelOnly="1" fieldPosition="0">
        <references count="1">
          <reference field="0" count="1">
            <x v="7"/>
          </reference>
        </references>
      </pivotArea>
    </format>
    <format dxfId="400">
      <pivotArea collapsedLevelsAreSubtotals="1" fieldPosition="0">
        <references count="1">
          <reference field="0" count="1">
            <x v="0"/>
          </reference>
        </references>
      </pivotArea>
    </format>
    <format dxfId="399">
      <pivotArea dataOnly="0" labelOnly="1" fieldPosition="0">
        <references count="1">
          <reference field="0" count="1">
            <x v="0"/>
          </reference>
        </references>
      </pivotArea>
    </format>
    <format dxfId="398">
      <pivotArea collapsedLevelsAreSubtotals="1" fieldPosition="0">
        <references count="1">
          <reference field="0" count="1">
            <x v="0"/>
          </reference>
        </references>
      </pivotArea>
    </format>
    <format dxfId="397">
      <pivotArea dataOnly="0" labelOnly="1" fieldPosition="0">
        <references count="1">
          <reference field="0" count="1">
            <x v="0"/>
          </reference>
        </references>
      </pivotArea>
    </format>
    <format dxfId="396">
      <pivotArea collapsedLevelsAreSubtotals="1" fieldPosition="0">
        <references count="1">
          <reference field="0" count="1">
            <x v="0"/>
          </reference>
        </references>
      </pivotArea>
    </format>
    <format dxfId="395">
      <pivotArea dataOnly="0" labelOnly="1" fieldPosition="0">
        <references count="1">
          <reference field="0" count="1">
            <x v="0"/>
          </reference>
        </references>
      </pivotArea>
    </format>
    <format dxfId="394">
      <pivotArea collapsedLevelsAreSubtotals="1" fieldPosition="0">
        <references count="1">
          <reference field="0" count="1">
            <x v="4"/>
          </reference>
        </references>
      </pivotArea>
    </format>
    <format dxfId="393">
      <pivotArea dataOnly="0" labelOnly="1" fieldPosition="0">
        <references count="1">
          <reference field="0" count="1">
            <x v="4"/>
          </reference>
        </references>
      </pivotArea>
    </format>
    <format dxfId="392">
      <pivotArea collapsedLevelsAreSubtotals="1" fieldPosition="0">
        <references count="1">
          <reference field="0" count="1">
            <x v="4"/>
          </reference>
        </references>
      </pivotArea>
    </format>
    <format dxfId="391">
      <pivotArea dataOnly="0" labelOnly="1" fieldPosition="0">
        <references count="1">
          <reference field="0" count="1">
            <x v="4"/>
          </reference>
        </references>
      </pivotArea>
    </format>
    <format dxfId="390">
      <pivotArea collapsedLevelsAreSubtotals="1" fieldPosition="0">
        <references count="1">
          <reference field="0" count="1">
            <x v="4"/>
          </reference>
        </references>
      </pivotArea>
    </format>
    <format dxfId="389">
      <pivotArea dataOnly="0" labelOnly="1" fieldPosition="0">
        <references count="1">
          <reference field="0" count="1">
            <x v="4"/>
          </reference>
        </references>
      </pivotArea>
    </format>
    <format dxfId="388">
      <pivotArea collapsedLevelsAreSubtotals="1" fieldPosition="0">
        <references count="1">
          <reference field="0" count="1">
            <x v="7"/>
          </reference>
        </references>
      </pivotArea>
    </format>
    <format dxfId="387">
      <pivotArea dataOnly="0" labelOnly="1" fieldPosition="0">
        <references count="1">
          <reference field="0" count="1">
            <x v="7"/>
          </reference>
        </references>
      </pivotArea>
    </format>
    <format dxfId="386">
      <pivotArea collapsedLevelsAreSubtotals="1" fieldPosition="0">
        <references count="1">
          <reference field="0" count="1">
            <x v="7"/>
          </reference>
        </references>
      </pivotArea>
    </format>
    <format dxfId="385">
      <pivotArea dataOnly="0" labelOnly="1" fieldPosition="0">
        <references count="1">
          <reference field="0" count="1">
            <x v="7"/>
          </reference>
        </references>
      </pivotArea>
    </format>
    <format dxfId="384">
      <pivotArea collapsedLevelsAreSubtotals="1" fieldPosition="0">
        <references count="1">
          <reference field="0" count="1">
            <x v="7"/>
          </reference>
        </references>
      </pivotArea>
    </format>
    <format dxfId="383">
      <pivotArea dataOnly="0" labelOnly="1" fieldPosition="0">
        <references count="1">
          <reference field="0" count="1">
            <x v="7"/>
          </reference>
        </references>
      </pivotArea>
    </format>
    <format dxfId="382">
      <pivotArea collapsedLevelsAreSubtotals="1" fieldPosition="0">
        <references count="1">
          <reference field="0" count="1">
            <x v="3"/>
          </reference>
        </references>
      </pivotArea>
    </format>
    <format dxfId="381">
      <pivotArea dataOnly="0" labelOnly="1" fieldPosition="0">
        <references count="1">
          <reference field="0" count="1">
            <x v="3"/>
          </reference>
        </references>
      </pivotArea>
    </format>
    <format dxfId="380">
      <pivotArea collapsedLevelsAreSubtotals="1" fieldPosition="0">
        <references count="1">
          <reference field="0" count="1">
            <x v="3"/>
          </reference>
        </references>
      </pivotArea>
    </format>
    <format dxfId="379">
      <pivotArea dataOnly="0" labelOnly="1" fieldPosition="0">
        <references count="1">
          <reference field="0" count="1">
            <x v="3"/>
          </reference>
        </references>
      </pivotArea>
    </format>
    <format dxfId="378">
      <pivotArea collapsedLevelsAreSubtotals="1" fieldPosition="0">
        <references count="1">
          <reference field="0" count="1">
            <x v="3"/>
          </reference>
        </references>
      </pivotArea>
    </format>
    <format dxfId="377">
      <pivotArea dataOnly="0" labelOnly="1" fieldPosition="0">
        <references count="1">
          <reference field="0" count="1">
            <x v="3"/>
          </reference>
        </references>
      </pivotArea>
    </format>
    <format dxfId="376">
      <pivotArea collapsedLevelsAreSubtotals="1" fieldPosition="0">
        <references count="1">
          <reference field="0" count="1">
            <x v="3"/>
          </reference>
        </references>
      </pivotArea>
    </format>
    <format dxfId="375">
      <pivotArea dataOnly="0" labelOnly="1" fieldPosition="0">
        <references count="1">
          <reference field="0" count="1">
            <x v="3"/>
          </reference>
        </references>
      </pivotArea>
    </format>
    <format dxfId="374">
      <pivotArea collapsedLevelsAreSubtotals="1" fieldPosition="0">
        <references count="1">
          <reference field="0" count="1">
            <x v="4"/>
          </reference>
        </references>
      </pivotArea>
    </format>
    <format dxfId="373">
      <pivotArea dataOnly="0" labelOnly="1" fieldPosition="0">
        <references count="1">
          <reference field="0" count="1">
            <x v="4"/>
          </reference>
        </references>
      </pivotArea>
    </format>
    <format dxfId="372">
      <pivotArea collapsedLevelsAreSubtotals="1" fieldPosition="0">
        <references count="1">
          <reference field="0" count="1">
            <x v="4"/>
          </reference>
        </references>
      </pivotArea>
    </format>
    <format dxfId="371">
      <pivotArea dataOnly="0" labelOnly="1" fieldPosition="0">
        <references count="1">
          <reference field="0" count="1">
            <x v="4"/>
          </reference>
        </references>
      </pivotArea>
    </format>
    <format dxfId="370">
      <pivotArea collapsedLevelsAreSubtotals="1" fieldPosition="0">
        <references count="1">
          <reference field="0" count="1">
            <x v="4"/>
          </reference>
        </references>
      </pivotArea>
    </format>
    <format dxfId="369">
      <pivotArea dataOnly="0" labelOnly="1" fieldPosition="0">
        <references count="1">
          <reference field="0" count="1">
            <x v="4"/>
          </reference>
        </references>
      </pivotArea>
    </format>
    <format dxfId="368">
      <pivotArea collapsedLevelsAreSubtotals="1" fieldPosition="0">
        <references count="1">
          <reference field="0" count="1">
            <x v="7"/>
          </reference>
        </references>
      </pivotArea>
    </format>
    <format dxfId="367">
      <pivotArea dataOnly="0" labelOnly="1" fieldPosition="0">
        <references count="1">
          <reference field="0" count="1">
            <x v="7"/>
          </reference>
        </references>
      </pivotArea>
    </format>
    <format dxfId="366">
      <pivotArea collapsedLevelsAreSubtotals="1" fieldPosition="0">
        <references count="1">
          <reference field="0" count="1">
            <x v="7"/>
          </reference>
        </references>
      </pivotArea>
    </format>
    <format dxfId="365">
      <pivotArea dataOnly="0" labelOnly="1" fieldPosition="0">
        <references count="1">
          <reference field="0" count="1">
            <x v="7"/>
          </reference>
        </references>
      </pivotArea>
    </format>
    <format dxfId="364">
      <pivotArea collapsedLevelsAreSubtotals="1" fieldPosition="0">
        <references count="1">
          <reference field="0" count="1">
            <x v="3"/>
          </reference>
        </references>
      </pivotArea>
    </format>
    <format dxfId="363">
      <pivotArea dataOnly="0" labelOnly="1" fieldPosition="0">
        <references count="1">
          <reference field="0" count="1">
            <x v="3"/>
          </reference>
        </references>
      </pivotArea>
    </format>
    <format dxfId="362">
      <pivotArea collapsedLevelsAreSubtotals="1" fieldPosition="0">
        <references count="1">
          <reference field="0" count="1">
            <x v="4"/>
          </reference>
        </references>
      </pivotArea>
    </format>
    <format dxfId="361">
      <pivotArea dataOnly="0" labelOnly="1" fieldPosition="0">
        <references count="1">
          <reference field="0" count="1">
            <x v="4"/>
          </reference>
        </references>
      </pivotArea>
    </format>
    <format dxfId="360">
      <pivotArea collapsedLevelsAreSubtotals="1" fieldPosition="0">
        <references count="1">
          <reference field="0" count="1">
            <x v="7"/>
          </reference>
        </references>
      </pivotArea>
    </format>
    <format dxfId="359">
      <pivotArea dataOnly="0" labelOnly="1" fieldPosition="0">
        <references count="1">
          <reference field="0" count="1">
            <x v="7"/>
          </reference>
        </references>
      </pivotArea>
    </format>
    <format dxfId="358">
      <pivotArea collapsedLevelsAreSubtotals="1" fieldPosition="0">
        <references count="1">
          <reference field="0" count="1">
            <x v="7"/>
          </reference>
        </references>
      </pivotArea>
    </format>
    <format dxfId="357">
      <pivotArea dataOnly="0" labelOnly="1" fieldPosition="0">
        <references count="1">
          <reference field="0" count="1">
            <x v="7"/>
          </reference>
        </references>
      </pivotArea>
    </format>
    <format dxfId="356">
      <pivotArea collapsedLevelsAreSubtotals="1" fieldPosition="0">
        <references count="1">
          <reference field="0" count="2">
            <x v="0"/>
            <x v="6"/>
          </reference>
        </references>
      </pivotArea>
    </format>
    <format dxfId="355">
      <pivotArea dataOnly="0" labelOnly="1" fieldPosition="0">
        <references count="1">
          <reference field="0" count="2">
            <x v="0"/>
            <x v="6"/>
          </reference>
        </references>
      </pivotArea>
    </format>
    <format dxfId="354">
      <pivotArea collapsedLevelsAreSubtotals="1" fieldPosition="0">
        <references count="1">
          <reference field="0" count="1">
            <x v="5"/>
          </reference>
        </references>
      </pivotArea>
    </format>
    <format dxfId="353">
      <pivotArea dataOnly="0" labelOnly="1" fieldPosition="0">
        <references count="1">
          <reference field="0" count="1">
            <x v="5"/>
          </reference>
        </references>
      </pivotArea>
    </format>
    <format dxfId="352">
      <pivotArea collapsedLevelsAreSubtotals="1" fieldPosition="0">
        <references count="1">
          <reference field="0" count="1">
            <x v="5"/>
          </reference>
        </references>
      </pivotArea>
    </format>
    <format dxfId="351">
      <pivotArea dataOnly="0" labelOnly="1" fieldPosition="0">
        <references count="1">
          <reference field="0" count="1">
            <x v="5"/>
          </reference>
        </references>
      </pivotArea>
    </format>
    <format dxfId="350">
      <pivotArea collapsedLevelsAreSubtotals="1" fieldPosition="0">
        <references count="1">
          <reference field="0" count="1">
            <x v="3"/>
          </reference>
        </references>
      </pivotArea>
    </format>
    <format dxfId="349">
      <pivotArea dataOnly="0" labelOnly="1" fieldPosition="0">
        <references count="1">
          <reference field="0" count="1">
            <x v="3"/>
          </reference>
        </references>
      </pivotArea>
    </format>
    <format dxfId="348">
      <pivotArea collapsedLevelsAreSubtotals="1" fieldPosition="0">
        <references count="1">
          <reference field="0" count="1">
            <x v="3"/>
          </reference>
        </references>
      </pivotArea>
    </format>
    <format dxfId="347">
      <pivotArea dataOnly="0" labelOnly="1" fieldPosition="0">
        <references count="1">
          <reference field="0" count="1">
            <x v="3"/>
          </reference>
        </references>
      </pivotArea>
    </format>
    <format dxfId="346">
      <pivotArea collapsedLevelsAreSubtotals="1" fieldPosition="0">
        <references count="1">
          <reference field="0" count="1">
            <x v="3"/>
          </reference>
        </references>
      </pivotArea>
    </format>
    <format dxfId="345">
      <pivotArea dataOnly="0" labelOnly="1" fieldPosition="0">
        <references count="1">
          <reference field="0" count="1">
            <x v="3"/>
          </reference>
        </references>
      </pivotArea>
    </format>
    <format dxfId="344">
      <pivotArea collapsedLevelsAreSubtotals="1" fieldPosition="0">
        <references count="1">
          <reference field="0" count="1">
            <x v="4"/>
          </reference>
        </references>
      </pivotArea>
    </format>
    <format dxfId="343">
      <pivotArea dataOnly="0" labelOnly="1" fieldPosition="0">
        <references count="1">
          <reference field="0" count="1">
            <x v="4"/>
          </reference>
        </references>
      </pivotArea>
    </format>
    <format dxfId="342">
      <pivotArea collapsedLevelsAreSubtotals="1" fieldPosition="0">
        <references count="1">
          <reference field="0" count="1">
            <x v="4"/>
          </reference>
        </references>
      </pivotArea>
    </format>
    <format dxfId="341">
      <pivotArea dataOnly="0" labelOnly="1" fieldPosition="0">
        <references count="1">
          <reference field="0" count="1">
            <x v="4"/>
          </reference>
        </references>
      </pivotArea>
    </format>
    <format dxfId="340">
      <pivotArea collapsedLevelsAreSubtotals="1" fieldPosition="0">
        <references count="1">
          <reference field="0" count="1">
            <x v="4"/>
          </reference>
        </references>
      </pivotArea>
    </format>
    <format dxfId="339">
      <pivotArea dataOnly="0" labelOnly="1" fieldPosition="0">
        <references count="1">
          <reference field="0" count="1">
            <x v="4"/>
          </reference>
        </references>
      </pivotArea>
    </format>
    <format dxfId="338">
      <pivotArea collapsedLevelsAreSubtotals="1" fieldPosition="0">
        <references count="1">
          <reference field="0" count="1">
            <x v="7"/>
          </reference>
        </references>
      </pivotArea>
    </format>
    <format dxfId="337">
      <pivotArea dataOnly="0" labelOnly="1" fieldPosition="0">
        <references count="1">
          <reference field="0" count="1">
            <x v="7"/>
          </reference>
        </references>
      </pivotArea>
    </format>
    <format dxfId="336">
      <pivotArea collapsedLevelsAreSubtotals="1" fieldPosition="0">
        <references count="1">
          <reference field="0" count="1">
            <x v="7"/>
          </reference>
        </references>
      </pivotArea>
    </format>
    <format dxfId="335">
      <pivotArea dataOnly="0" labelOnly="1" fieldPosition="0">
        <references count="1">
          <reference field="0" count="1">
            <x v="7"/>
          </reference>
        </references>
      </pivotArea>
    </format>
    <format dxfId="334">
      <pivotArea collapsedLevelsAreSubtotals="1" fieldPosition="0">
        <references count="1">
          <reference field="0" count="2">
            <x v="1"/>
            <x v="2"/>
          </reference>
        </references>
      </pivotArea>
    </format>
    <format dxfId="333">
      <pivotArea dataOnly="0" labelOnly="1" fieldPosition="0">
        <references count="1">
          <reference field="0" count="2">
            <x v="1"/>
            <x v="2"/>
          </reference>
        </references>
      </pivotArea>
    </format>
    <format dxfId="332">
      <pivotArea collapsedLevelsAreSubtotals="1" fieldPosition="0">
        <references count="1">
          <reference field="0" count="2">
            <x v="0"/>
            <x v="6"/>
          </reference>
        </references>
      </pivotArea>
    </format>
    <format dxfId="331">
      <pivotArea dataOnly="0" labelOnly="1" fieldPosition="0">
        <references count="1">
          <reference field="0" count="2">
            <x v="0"/>
            <x v="6"/>
          </reference>
        </references>
      </pivotArea>
    </format>
    <format dxfId="330">
      <pivotArea collapsedLevelsAreSubtotals="1" fieldPosition="0">
        <references count="1">
          <reference field="0" count="1">
            <x v="5"/>
          </reference>
        </references>
      </pivotArea>
    </format>
    <format dxfId="329">
      <pivotArea dataOnly="0" labelOnly="1" fieldPosition="0">
        <references count="1">
          <reference field="0" count="1">
            <x v="5"/>
          </reference>
        </references>
      </pivotArea>
    </format>
    <format dxfId="328">
      <pivotArea collapsedLevelsAreSubtotals="1" fieldPosition="0">
        <references count="1">
          <reference field="0" count="1">
            <x v="3"/>
          </reference>
        </references>
      </pivotArea>
    </format>
    <format dxfId="327">
      <pivotArea dataOnly="0" labelOnly="1" fieldPosition="0">
        <references count="1">
          <reference field="0" count="1">
            <x v="3"/>
          </reference>
        </references>
      </pivotArea>
    </format>
    <format dxfId="326">
      <pivotArea collapsedLevelsAreSubtotals="1" fieldPosition="0">
        <references count="1">
          <reference field="0" count="1">
            <x v="3"/>
          </reference>
        </references>
      </pivotArea>
    </format>
    <format dxfId="325">
      <pivotArea dataOnly="0" labelOnly="1" fieldPosition="0">
        <references count="1">
          <reference field="0" count="1">
            <x v="3"/>
          </reference>
        </references>
      </pivotArea>
    </format>
    <format dxfId="324">
      <pivotArea collapsedLevelsAreSubtotals="1" fieldPosition="0">
        <references count="1">
          <reference field="0" count="1">
            <x v="3"/>
          </reference>
        </references>
      </pivotArea>
    </format>
    <format dxfId="323">
      <pivotArea dataOnly="0" labelOnly="1" fieldPosition="0">
        <references count="1">
          <reference field="0" count="1">
            <x v="3"/>
          </reference>
        </references>
      </pivotArea>
    </format>
    <format dxfId="322">
      <pivotArea collapsedLevelsAreSubtotals="1" fieldPosition="0">
        <references count="1">
          <reference field="0" count="1">
            <x v="4"/>
          </reference>
        </references>
      </pivotArea>
    </format>
    <format dxfId="321">
      <pivotArea dataOnly="0" labelOnly="1" fieldPosition="0">
        <references count="1">
          <reference field="0" count="1">
            <x v="4"/>
          </reference>
        </references>
      </pivotArea>
    </format>
    <format dxfId="320">
      <pivotArea collapsedLevelsAreSubtotals="1" fieldPosition="0">
        <references count="1">
          <reference field="0" count="1">
            <x v="7"/>
          </reference>
        </references>
      </pivotArea>
    </format>
    <format dxfId="319">
      <pivotArea dataOnly="0" labelOnly="1" fieldPosition="0">
        <references count="1">
          <reference field="0" count="1">
            <x v="7"/>
          </reference>
        </references>
      </pivotArea>
    </format>
    <format dxfId="318">
      <pivotArea collapsedLevelsAreSubtotals="1" fieldPosition="0">
        <references count="1">
          <reference field="0" count="1">
            <x v="7"/>
          </reference>
        </references>
      </pivotArea>
    </format>
    <format dxfId="317">
      <pivotArea dataOnly="0" labelOnly="1" fieldPosition="0">
        <references count="1">
          <reference field="0" count="1">
            <x v="7"/>
          </reference>
        </references>
      </pivotArea>
    </format>
    <format dxfId="316">
      <pivotArea collapsedLevelsAreSubtotals="1" fieldPosition="0">
        <references count="1">
          <reference field="0" count="2">
            <x v="0"/>
            <x v="6"/>
          </reference>
        </references>
      </pivotArea>
    </format>
    <format dxfId="315">
      <pivotArea dataOnly="0" labelOnly="1" fieldPosition="0">
        <references count="1">
          <reference field="0" count="2">
            <x v="0"/>
            <x v="6"/>
          </reference>
        </references>
      </pivotArea>
    </format>
    <format dxfId="314">
      <pivotArea collapsedLevelsAreSubtotals="1" fieldPosition="0">
        <references count="1">
          <reference field="0" count="1">
            <x v="3"/>
          </reference>
        </references>
      </pivotArea>
    </format>
    <format dxfId="313">
      <pivotArea dataOnly="0" labelOnly="1" fieldPosition="0">
        <references count="1">
          <reference field="0" count="1">
            <x v="3"/>
          </reference>
        </references>
      </pivotArea>
    </format>
    <format dxfId="312">
      <pivotArea collapsedLevelsAreSubtotals="1" fieldPosition="0">
        <references count="1">
          <reference field="0" count="1">
            <x v="3"/>
          </reference>
        </references>
      </pivotArea>
    </format>
    <format dxfId="311">
      <pivotArea dataOnly="0" labelOnly="1" fieldPosition="0">
        <references count="1">
          <reference field="0" count="1">
            <x v="3"/>
          </reference>
        </references>
      </pivotArea>
    </format>
    <format dxfId="310">
      <pivotArea collapsedLevelsAreSubtotals="1" fieldPosition="0">
        <references count="1">
          <reference field="0" count="1">
            <x v="3"/>
          </reference>
        </references>
      </pivotArea>
    </format>
    <format dxfId="309">
      <pivotArea dataOnly="0" labelOnly="1" fieldPosition="0">
        <references count="1">
          <reference field="0" count="1">
            <x v="3"/>
          </reference>
        </references>
      </pivotArea>
    </format>
    <format dxfId="308">
      <pivotArea collapsedLevelsAreSubtotals="1" fieldPosition="0">
        <references count="1">
          <reference field="0" count="1">
            <x v="4"/>
          </reference>
        </references>
      </pivotArea>
    </format>
    <format dxfId="307">
      <pivotArea dataOnly="0" labelOnly="1" fieldPosition="0">
        <references count="1">
          <reference field="0" count="1">
            <x v="4"/>
          </reference>
        </references>
      </pivotArea>
    </format>
    <format dxfId="306">
      <pivotArea collapsedLevelsAreSubtotals="1" fieldPosition="0">
        <references count="1">
          <reference field="0" count="1">
            <x v="7"/>
          </reference>
        </references>
      </pivotArea>
    </format>
    <format dxfId="305">
      <pivotArea dataOnly="0" labelOnly="1" fieldPosition="0">
        <references count="1">
          <reference field="0" count="1">
            <x v="7"/>
          </reference>
        </references>
      </pivotArea>
    </format>
    <format dxfId="304">
      <pivotArea collapsedLevelsAreSubtotals="1" fieldPosition="0">
        <references count="1">
          <reference field="0" count="1">
            <x v="7"/>
          </reference>
        </references>
      </pivotArea>
    </format>
    <format dxfId="303">
      <pivotArea dataOnly="0" labelOnly="1" fieldPosition="0">
        <references count="1">
          <reference field="0" count="1">
            <x v="7"/>
          </reference>
        </references>
      </pivotArea>
    </format>
    <format dxfId="302">
      <pivotArea collapsedLevelsAreSubtotals="1" fieldPosition="0">
        <references count="1">
          <reference field="0" count="1">
            <x v="6"/>
          </reference>
        </references>
      </pivotArea>
    </format>
    <format dxfId="301">
      <pivotArea dataOnly="0" labelOnly="1" fieldPosition="0">
        <references count="1">
          <reference field="0" count="1">
            <x v="6"/>
          </reference>
        </references>
      </pivotArea>
    </format>
    <format dxfId="300">
      <pivotArea collapsedLevelsAreSubtotals="1" fieldPosition="0">
        <references count="1">
          <reference field="0" count="1">
            <x v="6"/>
          </reference>
        </references>
      </pivotArea>
    </format>
    <format dxfId="299">
      <pivotArea dataOnly="0" labelOnly="1" fieldPosition="0">
        <references count="1">
          <reference field="0" count="1">
            <x v="6"/>
          </reference>
        </references>
      </pivotArea>
    </format>
    <format dxfId="298">
      <pivotArea collapsedLevelsAreSubtotals="1" fieldPosition="0">
        <references count="1">
          <reference field="0" count="1">
            <x v="6"/>
          </reference>
        </references>
      </pivotArea>
    </format>
    <format dxfId="297">
      <pivotArea dataOnly="0" labelOnly="1" fieldPosition="0">
        <references count="1">
          <reference field="0" count="1">
            <x v="6"/>
          </reference>
        </references>
      </pivotArea>
    </format>
    <format dxfId="296">
      <pivotArea collapsedLevelsAreSubtotals="1" fieldPosition="0">
        <references count="1">
          <reference field="0" count="1">
            <x v="0"/>
          </reference>
        </references>
      </pivotArea>
    </format>
    <format dxfId="295">
      <pivotArea dataOnly="0" labelOnly="1" fieldPosition="0">
        <references count="1">
          <reference field="0" count="1">
            <x v="0"/>
          </reference>
        </references>
      </pivotArea>
    </format>
    <format dxfId="294">
      <pivotArea collapsedLevelsAreSubtotals="1" fieldPosition="0">
        <references count="1">
          <reference field="0" count="1">
            <x v="7"/>
          </reference>
        </references>
      </pivotArea>
    </format>
    <format dxfId="293">
      <pivotArea dataOnly="0" labelOnly="1" fieldPosition="0">
        <references count="1">
          <reference field="0" count="1">
            <x v="7"/>
          </reference>
        </references>
      </pivotArea>
    </format>
    <format dxfId="292">
      <pivotArea collapsedLevelsAreSubtotals="1" fieldPosition="0">
        <references count="1">
          <reference field="0" count="1">
            <x v="7"/>
          </reference>
        </references>
      </pivotArea>
    </format>
    <format dxfId="291">
      <pivotArea dataOnly="0" labelOnly="1" fieldPosition="0">
        <references count="1">
          <reference field="0" count="1">
            <x v="7"/>
          </reference>
        </references>
      </pivotArea>
    </format>
    <format dxfId="290">
      <pivotArea collapsedLevelsAreSubtotals="1" fieldPosition="0">
        <references count="1">
          <reference field="0" count="1">
            <x v="7"/>
          </reference>
        </references>
      </pivotArea>
    </format>
    <format dxfId="289">
      <pivotArea dataOnly="0" labelOnly="1" fieldPosition="0">
        <references count="1">
          <reference field="0" count="1">
            <x v="7"/>
          </reference>
        </references>
      </pivotArea>
    </format>
    <format dxfId="288">
      <pivotArea collapsedLevelsAreSubtotals="1" fieldPosition="0">
        <references count="1">
          <reference field="0" count="1">
            <x v="4"/>
          </reference>
        </references>
      </pivotArea>
    </format>
    <format dxfId="287">
      <pivotArea dataOnly="0" labelOnly="1" fieldPosition="0">
        <references count="1">
          <reference field="0" count="1">
            <x v="4"/>
          </reference>
        </references>
      </pivotArea>
    </format>
    <format dxfId="286">
      <pivotArea collapsedLevelsAreSubtotals="1" fieldPosition="0">
        <references count="1">
          <reference field="0" count="1">
            <x v="4"/>
          </reference>
        </references>
      </pivotArea>
    </format>
    <format dxfId="285">
      <pivotArea dataOnly="0" labelOnly="1" fieldPosition="0">
        <references count="1">
          <reference field="0" count="1">
            <x v="4"/>
          </reference>
        </references>
      </pivotArea>
    </format>
    <format dxfId="284">
      <pivotArea collapsedLevelsAreSubtotals="1" fieldPosition="0">
        <references count="1">
          <reference field="0" count="1">
            <x v="4"/>
          </reference>
        </references>
      </pivotArea>
    </format>
    <format dxfId="283">
      <pivotArea dataOnly="0" labelOnly="1" fieldPosition="0">
        <references count="1">
          <reference field="0" count="1">
            <x v="4"/>
          </reference>
        </references>
      </pivotArea>
    </format>
    <format dxfId="282">
      <pivotArea collapsedLevelsAreSubtotals="1" fieldPosition="0">
        <references count="1">
          <reference field="0" count="1">
            <x v="4"/>
          </reference>
        </references>
      </pivotArea>
    </format>
    <format dxfId="281">
      <pivotArea dataOnly="0" labelOnly="1" fieldPosition="0">
        <references count="1">
          <reference field="0" count="1">
            <x v="4"/>
          </reference>
        </references>
      </pivotArea>
    </format>
    <format dxfId="280">
      <pivotArea collapsedLevelsAreSubtotals="1" fieldPosition="0">
        <references count="1">
          <reference field="0" count="1">
            <x v="0"/>
          </reference>
        </references>
      </pivotArea>
    </format>
    <format dxfId="279">
      <pivotArea dataOnly="0" labelOnly="1" fieldPosition="0">
        <references count="1">
          <reference field="0" count="1">
            <x v="0"/>
          </reference>
        </references>
      </pivotArea>
    </format>
    <format dxfId="278">
      <pivotArea collapsedLevelsAreSubtotals="1" fieldPosition="0">
        <references count="1">
          <reference field="0" count="1">
            <x v="2"/>
          </reference>
        </references>
      </pivotArea>
    </format>
    <format dxfId="277">
      <pivotArea dataOnly="0" labelOnly="1" fieldPosition="0">
        <references count="1">
          <reference field="0" count="1">
            <x v="2"/>
          </reference>
        </references>
      </pivotArea>
    </format>
    <format dxfId="276">
      <pivotArea collapsedLevelsAreSubtotals="1" fieldPosition="0">
        <references count="1">
          <reference field="0" count="1">
            <x v="2"/>
          </reference>
        </references>
      </pivotArea>
    </format>
    <format dxfId="275">
      <pivotArea dataOnly="0" labelOnly="1" fieldPosition="0">
        <references count="1">
          <reference field="0" count="1">
            <x v="2"/>
          </reference>
        </references>
      </pivotArea>
    </format>
    <format dxfId="274">
      <pivotArea collapsedLevelsAreSubtotals="1" fieldPosition="0">
        <references count="1">
          <reference field="0" count="1">
            <x v="2"/>
          </reference>
        </references>
      </pivotArea>
    </format>
    <format dxfId="273">
      <pivotArea dataOnly="0" labelOnly="1" fieldPosition="0">
        <references count="1">
          <reference field="0" count="1">
            <x v="2"/>
          </reference>
        </references>
      </pivotArea>
    </format>
    <format dxfId="272">
      <pivotArea collapsedLevelsAreSubtotals="1" fieldPosition="0">
        <references count="1">
          <reference field="0" count="1">
            <x v="3"/>
          </reference>
        </references>
      </pivotArea>
    </format>
    <format dxfId="271">
      <pivotArea dataOnly="0" labelOnly="1" fieldPosition="0">
        <references count="1">
          <reference field="0" count="1">
            <x v="3"/>
          </reference>
        </references>
      </pivotArea>
    </format>
    <format dxfId="270">
      <pivotArea collapsedLevelsAreSubtotals="1" fieldPosition="0">
        <references count="1">
          <reference field="0" count="1">
            <x v="0"/>
          </reference>
        </references>
      </pivotArea>
    </format>
    <format dxfId="269">
      <pivotArea dataOnly="0" labelOnly="1" fieldPosition="0">
        <references count="1">
          <reference field="0" count="1">
            <x v="0"/>
          </reference>
        </references>
      </pivotArea>
    </format>
    <format dxfId="268">
      <pivotArea collapsedLevelsAreSubtotals="1" fieldPosition="0">
        <references count="1">
          <reference field="0" count="1">
            <x v="2"/>
          </reference>
        </references>
      </pivotArea>
    </format>
    <format dxfId="267">
      <pivotArea dataOnly="0" labelOnly="1" fieldPosition="0">
        <references count="1">
          <reference field="0" count="1">
            <x v="2"/>
          </reference>
        </references>
      </pivotArea>
    </format>
    <format dxfId="266">
      <pivotArea collapsedLevelsAreSubtotals="1" fieldPosition="0">
        <references count="1">
          <reference field="0" count="1">
            <x v="2"/>
          </reference>
        </references>
      </pivotArea>
    </format>
    <format dxfId="265">
      <pivotArea dataOnly="0" labelOnly="1" fieldPosition="0">
        <references count="1">
          <reference field="0" count="1">
            <x v="2"/>
          </reference>
        </references>
      </pivotArea>
    </format>
    <format dxfId="264">
      <pivotArea collapsedLevelsAreSubtotals="1" fieldPosition="0">
        <references count="1">
          <reference field="0" count="1">
            <x v="2"/>
          </reference>
        </references>
      </pivotArea>
    </format>
    <format dxfId="263">
      <pivotArea dataOnly="0" labelOnly="1" fieldPosition="0">
        <references count="1">
          <reference field="0" count="1">
            <x v="2"/>
          </reference>
        </references>
      </pivotArea>
    </format>
    <format dxfId="262">
      <pivotArea collapsedLevelsAreSubtotals="1" fieldPosition="0">
        <references count="1">
          <reference field="0" count="1">
            <x v="0"/>
          </reference>
        </references>
      </pivotArea>
    </format>
    <format dxfId="261">
      <pivotArea dataOnly="0" labelOnly="1" fieldPosition="0">
        <references count="1">
          <reference field="0" count="1">
            <x v="0"/>
          </reference>
        </references>
      </pivotArea>
    </format>
    <format dxfId="260">
      <pivotArea collapsedLevelsAreSubtotals="1" fieldPosition="0">
        <references count="1">
          <reference field="0" count="1">
            <x v="2"/>
          </reference>
        </references>
      </pivotArea>
    </format>
    <format dxfId="259">
      <pivotArea dataOnly="0" labelOnly="1" fieldPosition="0">
        <references count="1">
          <reference field="0" count="1">
            <x v="2"/>
          </reference>
        </references>
      </pivotArea>
    </format>
    <format dxfId="258">
      <pivotArea collapsedLevelsAreSubtotals="1" fieldPosition="0">
        <references count="1">
          <reference field="0" count="1">
            <x v="2"/>
          </reference>
        </references>
      </pivotArea>
    </format>
    <format dxfId="257">
      <pivotArea dataOnly="0" labelOnly="1" fieldPosition="0">
        <references count="1">
          <reference field="0" count="1">
            <x v="2"/>
          </reference>
        </references>
      </pivotArea>
    </format>
    <format dxfId="256">
      <pivotArea collapsedLevelsAreSubtotals="1" fieldPosition="0">
        <references count="1">
          <reference field="0" count="1">
            <x v="2"/>
          </reference>
        </references>
      </pivotArea>
    </format>
    <format dxfId="255">
      <pivotArea dataOnly="0" labelOnly="1" fieldPosition="0">
        <references count="1">
          <reference field="0" count="1">
            <x v="2"/>
          </reference>
        </references>
      </pivotArea>
    </format>
    <format dxfId="254">
      <pivotArea collapsedLevelsAreSubtotals="1" fieldPosition="0">
        <references count="1">
          <reference field="0" count="1">
            <x v="17"/>
          </reference>
        </references>
      </pivotArea>
    </format>
    <format dxfId="253">
      <pivotArea dataOnly="0" labelOnly="1" fieldPosition="0">
        <references count="1">
          <reference field="0" count="1">
            <x v="17"/>
          </reference>
        </references>
      </pivotArea>
    </format>
    <format dxfId="252">
      <pivotArea collapsedLevelsAreSubtotals="1" fieldPosition="0">
        <references count="1">
          <reference field="0" count="1">
            <x v="17"/>
          </reference>
        </references>
      </pivotArea>
    </format>
    <format dxfId="251">
      <pivotArea dataOnly="0" labelOnly="1" fieldPosition="0">
        <references count="1">
          <reference field="0" count="1">
            <x v="17"/>
          </reference>
        </references>
      </pivotArea>
    </format>
    <format dxfId="250">
      <pivotArea collapsedLevelsAreSubtotals="1" fieldPosition="0">
        <references count="1">
          <reference field="0" count="1">
            <x v="17"/>
          </reference>
        </references>
      </pivotArea>
    </format>
    <format dxfId="249">
      <pivotArea dataOnly="0" labelOnly="1" fieldPosition="0">
        <references count="1">
          <reference field="0" count="1">
            <x v="17"/>
          </reference>
        </references>
      </pivotArea>
    </format>
    <format dxfId="248">
      <pivotArea collapsedLevelsAreSubtotals="1" fieldPosition="0">
        <references count="1">
          <reference field="0" count="1">
            <x v="16"/>
          </reference>
        </references>
      </pivotArea>
    </format>
    <format dxfId="247">
      <pivotArea dataOnly="0" labelOnly="1" fieldPosition="0">
        <references count="1">
          <reference field="0" count="1">
            <x v="16"/>
          </reference>
        </references>
      </pivotArea>
    </format>
    <format dxfId="246">
      <pivotArea collapsedLevelsAreSubtotals="1" fieldPosition="0">
        <references count="1">
          <reference field="0" count="1">
            <x v="16"/>
          </reference>
        </references>
      </pivotArea>
    </format>
    <format dxfId="245">
      <pivotArea dataOnly="0" labelOnly="1" fieldPosition="0">
        <references count="1">
          <reference field="0" count="1">
            <x v="16"/>
          </reference>
        </references>
      </pivotArea>
    </format>
    <format dxfId="244">
      <pivotArea collapsedLevelsAreSubtotals="1" fieldPosition="0">
        <references count="1">
          <reference field="0" count="1">
            <x v="16"/>
          </reference>
        </references>
      </pivotArea>
    </format>
    <format dxfId="243">
      <pivotArea dataOnly="0" labelOnly="1" fieldPosition="0">
        <references count="1">
          <reference field="0" count="1">
            <x v="16"/>
          </reference>
        </references>
      </pivotArea>
    </format>
    <format dxfId="242">
      <pivotArea collapsedLevelsAreSubtotals="1" fieldPosition="0">
        <references count="1">
          <reference field="0" count="1">
            <x v="16"/>
          </reference>
        </references>
      </pivotArea>
    </format>
    <format dxfId="241">
      <pivotArea dataOnly="0" labelOnly="1" fieldPosition="0">
        <references count="1">
          <reference field="0" count="1">
            <x v="16"/>
          </reference>
        </references>
      </pivotArea>
    </format>
    <format dxfId="240">
      <pivotArea collapsedLevelsAreSubtotals="1" fieldPosition="0">
        <references count="1">
          <reference field="0" count="1">
            <x v="10"/>
          </reference>
        </references>
      </pivotArea>
    </format>
    <format dxfId="239">
      <pivotArea dataOnly="0" labelOnly="1" fieldPosition="0">
        <references count="1">
          <reference field="0" count="1">
            <x v="10"/>
          </reference>
        </references>
      </pivotArea>
    </format>
    <format dxfId="238">
      <pivotArea collapsedLevelsAreSubtotals="1" fieldPosition="0">
        <references count="1">
          <reference field="0" count="1">
            <x v="10"/>
          </reference>
        </references>
      </pivotArea>
    </format>
    <format dxfId="237">
      <pivotArea dataOnly="0" labelOnly="1" fieldPosition="0">
        <references count="1">
          <reference field="0" count="1">
            <x v="10"/>
          </reference>
        </references>
      </pivotArea>
    </format>
    <format dxfId="236">
      <pivotArea collapsedLevelsAreSubtotals="1" fieldPosition="0">
        <references count="1">
          <reference field="0" count="1">
            <x v="8"/>
          </reference>
        </references>
      </pivotArea>
    </format>
    <format dxfId="235">
      <pivotArea dataOnly="0" labelOnly="1" fieldPosition="0">
        <references count="1">
          <reference field="0" count="1">
            <x v="8"/>
          </reference>
        </references>
      </pivotArea>
    </format>
    <format dxfId="234">
      <pivotArea collapsedLevelsAreSubtotals="1" fieldPosition="0">
        <references count="1">
          <reference field="0" count="1">
            <x v="8"/>
          </reference>
        </references>
      </pivotArea>
    </format>
    <format dxfId="233">
      <pivotArea dataOnly="0" labelOnly="1" fieldPosition="0">
        <references count="1">
          <reference field="0" count="1">
            <x v="8"/>
          </reference>
        </references>
      </pivotArea>
    </format>
    <format dxfId="232">
      <pivotArea collapsedLevelsAreSubtotals="1" fieldPosition="0">
        <references count="1">
          <reference field="0" count="1">
            <x v="8"/>
          </reference>
        </references>
      </pivotArea>
    </format>
    <format dxfId="231">
      <pivotArea dataOnly="0" labelOnly="1" fieldPosition="0">
        <references count="1">
          <reference field="0" count="1">
            <x v="8"/>
          </reference>
        </references>
      </pivotArea>
    </format>
    <format dxfId="230">
      <pivotArea collapsedLevelsAreSubtotals="1" fieldPosition="0">
        <references count="1">
          <reference field="0" count="1">
            <x v="8"/>
          </reference>
        </references>
      </pivotArea>
    </format>
    <format dxfId="229">
      <pivotArea dataOnly="0" labelOnly="1" fieldPosition="0">
        <references count="1">
          <reference field="0" count="1">
            <x v="8"/>
          </reference>
        </references>
      </pivotArea>
    </format>
    <format dxfId="228">
      <pivotArea collapsedLevelsAreSubtotals="1" fieldPosition="0">
        <references count="1">
          <reference field="0" count="1">
            <x v="12"/>
          </reference>
        </references>
      </pivotArea>
    </format>
    <format dxfId="227">
      <pivotArea dataOnly="0" labelOnly="1" fieldPosition="0">
        <references count="1">
          <reference field="0" count="1">
            <x v="12"/>
          </reference>
        </references>
      </pivotArea>
    </format>
    <format dxfId="226">
      <pivotArea collapsedLevelsAreSubtotals="1" fieldPosition="0">
        <references count="1">
          <reference field="0" count="1">
            <x v="12"/>
          </reference>
        </references>
      </pivotArea>
    </format>
    <format dxfId="225">
      <pivotArea dataOnly="0" labelOnly="1" fieldPosition="0">
        <references count="1">
          <reference field="0" count="1">
            <x v="12"/>
          </reference>
        </references>
      </pivotArea>
    </format>
    <format dxfId="224">
      <pivotArea collapsedLevelsAreSubtotals="1" fieldPosition="0">
        <references count="1">
          <reference field="0" count="1">
            <x v="12"/>
          </reference>
        </references>
      </pivotArea>
    </format>
    <format dxfId="223">
      <pivotArea dataOnly="0" labelOnly="1" fieldPosition="0">
        <references count="1">
          <reference field="0" count="1">
            <x v="12"/>
          </reference>
        </references>
      </pivotArea>
    </format>
    <format dxfId="222">
      <pivotArea collapsedLevelsAreSubtotals="1" fieldPosition="0">
        <references count="1">
          <reference field="0" count="1">
            <x v="8"/>
          </reference>
        </references>
      </pivotArea>
    </format>
    <format dxfId="221">
      <pivotArea dataOnly="0" labelOnly="1" fieldPosition="0">
        <references count="1">
          <reference field="0" count="1">
            <x v="8"/>
          </reference>
        </references>
      </pivotArea>
    </format>
    <format dxfId="220">
      <pivotArea collapsedLevelsAreSubtotals="1" fieldPosition="0">
        <references count="1">
          <reference field="0" count="1">
            <x v="12"/>
          </reference>
        </references>
      </pivotArea>
    </format>
    <format dxfId="219">
      <pivotArea dataOnly="0" labelOnly="1" fieldPosition="0">
        <references count="1">
          <reference field="0" count="1">
            <x v="12"/>
          </reference>
        </references>
      </pivotArea>
    </format>
    <format dxfId="218">
      <pivotArea collapsedLevelsAreSubtotals="1" fieldPosition="0">
        <references count="1">
          <reference field="0" count="1">
            <x v="12"/>
          </reference>
        </references>
      </pivotArea>
    </format>
    <format dxfId="217">
      <pivotArea dataOnly="0" labelOnly="1" fieldPosition="0">
        <references count="1">
          <reference field="0" count="1">
            <x v="12"/>
          </reference>
        </references>
      </pivotArea>
    </format>
    <format dxfId="216">
      <pivotArea collapsedLevelsAreSubtotals="1" fieldPosition="0">
        <references count="1">
          <reference field="0" count="1">
            <x v="26"/>
          </reference>
        </references>
      </pivotArea>
    </format>
    <format dxfId="215">
      <pivotArea dataOnly="0" labelOnly="1" fieldPosition="0">
        <references count="1">
          <reference field="0" count="1">
            <x v="26"/>
          </reference>
        </references>
      </pivotArea>
    </format>
    <format dxfId="214">
      <pivotArea collapsedLevelsAreSubtotals="1" fieldPosition="0">
        <references count="1">
          <reference field="0" count="1">
            <x v="26"/>
          </reference>
        </references>
      </pivotArea>
    </format>
    <format dxfId="213">
      <pivotArea dataOnly="0" labelOnly="1" fieldPosition="0">
        <references count="1">
          <reference field="0" count="1">
            <x v="26"/>
          </reference>
        </references>
      </pivotArea>
    </format>
    <format dxfId="212">
      <pivotArea collapsedLevelsAreSubtotals="1" fieldPosition="0">
        <references count="1">
          <reference field="0" count="1">
            <x v="26"/>
          </reference>
        </references>
      </pivotArea>
    </format>
    <format dxfId="211">
      <pivotArea dataOnly="0" labelOnly="1" fieldPosition="0">
        <references count="1">
          <reference field="0" count="1">
            <x v="26"/>
          </reference>
        </references>
      </pivotArea>
    </format>
    <format dxfId="210">
      <pivotArea collapsedLevelsAreSubtotals="1" fieldPosition="0">
        <references count="1">
          <reference field="0" count="1">
            <x v="1"/>
          </reference>
        </references>
      </pivotArea>
    </format>
    <format dxfId="209">
      <pivotArea dataOnly="0" labelOnly="1" fieldPosition="0">
        <references count="1">
          <reference field="0" count="1">
            <x v="1"/>
          </reference>
        </references>
      </pivotArea>
    </format>
    <format dxfId="208">
      <pivotArea collapsedLevelsAreSubtotals="1" fieldPosition="0">
        <references count="1">
          <reference field="0" count="1">
            <x v="1"/>
          </reference>
        </references>
      </pivotArea>
    </format>
    <format dxfId="207">
      <pivotArea dataOnly="0" labelOnly="1" fieldPosition="0">
        <references count="1">
          <reference field="0" count="1">
            <x v="1"/>
          </reference>
        </references>
      </pivotArea>
    </format>
    <format dxfId="206">
      <pivotArea collapsedLevelsAreSubtotals="1" fieldPosition="0">
        <references count="1">
          <reference field="0" count="1">
            <x v="1"/>
          </reference>
        </references>
      </pivotArea>
    </format>
    <format dxfId="205">
      <pivotArea dataOnly="0" labelOnly="1" fieldPosition="0">
        <references count="1">
          <reference field="0" count="1">
            <x v="1"/>
          </reference>
        </references>
      </pivotArea>
    </format>
    <format dxfId="204">
      <pivotArea collapsedLevelsAreSubtotals="1" fieldPosition="0">
        <references count="1">
          <reference field="0" count="1">
            <x v="1"/>
          </reference>
        </references>
      </pivotArea>
    </format>
    <format dxfId="203">
      <pivotArea dataOnly="0" labelOnly="1" fieldPosition="0">
        <references count="1">
          <reference field="0" count="1">
            <x v="1"/>
          </reference>
        </references>
      </pivotArea>
    </format>
    <format dxfId="202">
      <pivotArea outline="0" fieldPosition="0">
        <references count="1">
          <reference field="4294967294" count="1">
            <x v="3"/>
          </reference>
        </references>
      </pivotArea>
    </format>
    <format dxfId="201">
      <pivotArea collapsedLevelsAreSubtotals="1" fieldPosition="0">
        <references count="1">
          <reference field="0" count="1">
            <x v="1"/>
          </reference>
        </references>
      </pivotArea>
    </format>
    <format dxfId="200">
      <pivotArea dataOnly="0" labelOnly="1" fieldPosition="0">
        <references count="1">
          <reference field="0" count="1">
            <x v="1"/>
          </reference>
        </references>
      </pivotArea>
    </format>
    <format dxfId="199">
      <pivotArea collapsedLevelsAreSubtotals="1" fieldPosition="0">
        <references count="1">
          <reference field="0" count="1">
            <x v="1"/>
          </reference>
        </references>
      </pivotArea>
    </format>
    <format dxfId="198">
      <pivotArea dataOnly="0" labelOnly="1" fieldPosition="0">
        <references count="1">
          <reference field="0" count="1">
            <x v="1"/>
          </reference>
        </references>
      </pivotArea>
    </format>
    <format dxfId="197">
      <pivotArea collapsedLevelsAreSubtotals="1" fieldPosition="0">
        <references count="1">
          <reference field="0" count="1">
            <x v="1"/>
          </reference>
        </references>
      </pivotArea>
    </format>
    <format dxfId="196">
      <pivotArea dataOnly="0" labelOnly="1" fieldPosition="0">
        <references count="1">
          <reference field="0" count="1">
            <x v="1"/>
          </reference>
        </references>
      </pivotArea>
    </format>
    <format dxfId="195">
      <pivotArea collapsedLevelsAreSubtotals="1" fieldPosition="0">
        <references count="1">
          <reference field="0" count="1">
            <x v="22"/>
          </reference>
        </references>
      </pivotArea>
    </format>
    <format dxfId="194">
      <pivotArea dataOnly="0" labelOnly="1" fieldPosition="0">
        <references count="1">
          <reference field="0" count="1">
            <x v="22"/>
          </reference>
        </references>
      </pivotArea>
    </format>
    <format dxfId="193">
      <pivotArea collapsedLevelsAreSubtotals="1" fieldPosition="0">
        <references count="1">
          <reference field="0" count="1">
            <x v="22"/>
          </reference>
        </references>
      </pivotArea>
    </format>
    <format dxfId="192">
      <pivotArea dataOnly="0" labelOnly="1" fieldPosition="0">
        <references count="1">
          <reference field="0" count="1">
            <x v="22"/>
          </reference>
        </references>
      </pivotArea>
    </format>
    <format dxfId="191">
      <pivotArea collapsedLevelsAreSubtotals="1" fieldPosition="0">
        <references count="1">
          <reference field="0" count="1">
            <x v="22"/>
          </reference>
        </references>
      </pivotArea>
    </format>
    <format dxfId="190">
      <pivotArea dataOnly="0" labelOnly="1" fieldPosition="0">
        <references count="1">
          <reference field="0" count="1">
            <x v="22"/>
          </reference>
        </references>
      </pivotArea>
    </format>
    <format dxfId="189">
      <pivotArea collapsedLevelsAreSubtotals="1" fieldPosition="0">
        <references count="1">
          <reference field="0" count="1">
            <x v="25"/>
          </reference>
        </references>
      </pivotArea>
    </format>
    <format dxfId="188">
      <pivotArea dataOnly="0" labelOnly="1" fieldPosition="0">
        <references count="1">
          <reference field="0" count="1">
            <x v="25"/>
          </reference>
        </references>
      </pivotArea>
    </format>
    <format dxfId="187">
      <pivotArea collapsedLevelsAreSubtotals="1" fieldPosition="0">
        <references count="1">
          <reference field="0" count="1">
            <x v="25"/>
          </reference>
        </references>
      </pivotArea>
    </format>
    <format dxfId="186">
      <pivotArea dataOnly="0" labelOnly="1" fieldPosition="0">
        <references count="1">
          <reference field="0" count="1">
            <x v="25"/>
          </reference>
        </references>
      </pivotArea>
    </format>
    <format dxfId="185">
      <pivotArea collapsedLevelsAreSubtotals="1" fieldPosition="0">
        <references count="1">
          <reference field="0" count="1">
            <x v="25"/>
          </reference>
        </references>
      </pivotArea>
    </format>
    <format dxfId="184">
      <pivotArea dataOnly="0" labelOnly="1" fieldPosition="0">
        <references count="1">
          <reference field="0" count="1">
            <x v="25"/>
          </reference>
        </references>
      </pivotArea>
    </format>
    <format dxfId="183">
      <pivotArea collapsedLevelsAreSubtotals="1" fieldPosition="0">
        <references count="1">
          <reference field="0" count="1">
            <x v="25"/>
          </reference>
        </references>
      </pivotArea>
    </format>
    <format dxfId="182">
      <pivotArea dataOnly="0" labelOnly="1" fieldPosition="0">
        <references count="1">
          <reference field="0" count="1">
            <x v="25"/>
          </reference>
        </references>
      </pivotArea>
    </format>
    <format dxfId="181">
      <pivotArea collapsedLevelsAreSubtotals="1" fieldPosition="0">
        <references count="1">
          <reference field="0" count="1">
            <x v="26"/>
          </reference>
        </references>
      </pivotArea>
    </format>
    <format dxfId="180">
      <pivotArea dataOnly="0" labelOnly="1" fieldPosition="0">
        <references count="1">
          <reference field="0" count="1">
            <x v="26"/>
          </reference>
        </references>
      </pivotArea>
    </format>
    <format dxfId="179">
      <pivotArea collapsedLevelsAreSubtotals="1" fieldPosition="0">
        <references count="1">
          <reference field="0" count="1">
            <x v="29"/>
          </reference>
        </references>
      </pivotArea>
    </format>
    <format dxfId="178">
      <pivotArea dataOnly="0" labelOnly="1" fieldPosition="0">
        <references count="1">
          <reference field="0" count="1">
            <x v="29"/>
          </reference>
        </references>
      </pivotArea>
    </format>
    <format dxfId="177">
      <pivotArea collapsedLevelsAreSubtotals="1" fieldPosition="0">
        <references count="1">
          <reference field="0" count="1">
            <x v="29"/>
          </reference>
        </references>
      </pivotArea>
    </format>
    <format dxfId="176">
      <pivotArea dataOnly="0" labelOnly="1" fieldPosition="0">
        <references count="1">
          <reference field="0" count="1">
            <x v="29"/>
          </reference>
        </references>
      </pivotArea>
    </format>
    <format dxfId="175">
      <pivotArea collapsedLevelsAreSubtotals="1" fieldPosition="0">
        <references count="1">
          <reference field="0" count="1">
            <x v="29"/>
          </reference>
        </references>
      </pivotArea>
    </format>
    <format dxfId="174">
      <pivotArea dataOnly="0" labelOnly="1" fieldPosition="0">
        <references count="1">
          <reference field="0" count="1">
            <x v="29"/>
          </reference>
        </references>
      </pivotArea>
    </format>
    <format dxfId="173">
      <pivotArea collapsedLevelsAreSubtotals="1" fieldPosition="0">
        <references count="1">
          <reference field="0" count="1">
            <x v="29"/>
          </reference>
        </references>
      </pivotArea>
    </format>
    <format dxfId="172">
      <pivotArea dataOnly="0" labelOnly="1" fieldPosition="0">
        <references count="1">
          <reference field="0" count="1">
            <x v="29"/>
          </reference>
        </references>
      </pivotArea>
    </format>
    <format dxfId="171">
      <pivotArea collapsedLevelsAreSubtotals="1" fieldPosition="0">
        <references count="1">
          <reference field="0" count="1">
            <x v="23"/>
          </reference>
        </references>
      </pivotArea>
    </format>
    <format dxfId="170">
      <pivotArea dataOnly="0" labelOnly="1" fieldPosition="0">
        <references count="1">
          <reference field="0" count="1">
            <x v="23"/>
          </reference>
        </references>
      </pivotArea>
    </format>
    <format dxfId="169">
      <pivotArea collapsedLevelsAreSubtotals="1" fieldPosition="0">
        <references count="1">
          <reference field="0" count="1">
            <x v="29"/>
          </reference>
        </references>
      </pivotArea>
    </format>
    <format dxfId="168">
      <pivotArea dataOnly="0" labelOnly="1" fieldPosition="0">
        <references count="1">
          <reference field="0" count="1">
            <x v="29"/>
          </reference>
        </references>
      </pivotArea>
    </format>
    <format dxfId="167">
      <pivotArea collapsedLevelsAreSubtotals="1" fieldPosition="0">
        <references count="1">
          <reference field="0" count="1">
            <x v="23"/>
          </reference>
        </references>
      </pivotArea>
    </format>
    <format dxfId="166">
      <pivotArea dataOnly="0" labelOnly="1" fieldPosition="0">
        <references count="1">
          <reference field="0" count="1">
            <x v="23"/>
          </reference>
        </references>
      </pivotArea>
    </format>
    <format dxfId="165">
      <pivotArea collapsedLevelsAreSubtotals="1" fieldPosition="0">
        <references count="1">
          <reference field="0" count="1">
            <x v="29"/>
          </reference>
        </references>
      </pivotArea>
    </format>
    <format dxfId="164">
      <pivotArea dataOnly="0" labelOnly="1" fieldPosition="0">
        <references count="1">
          <reference field="0" count="1">
            <x v="29"/>
          </reference>
        </references>
      </pivotArea>
    </format>
    <format dxfId="163">
      <pivotArea collapsedLevelsAreSubtotals="1" fieldPosition="0">
        <references count="1">
          <reference field="0" count="1">
            <x v="23"/>
          </reference>
        </references>
      </pivotArea>
    </format>
    <format dxfId="162">
      <pivotArea dataOnly="0" labelOnly="1" fieldPosition="0">
        <references count="1">
          <reference field="0" count="1">
            <x v="23"/>
          </reference>
        </references>
      </pivotArea>
    </format>
    <format dxfId="161">
      <pivotArea collapsedLevelsAreSubtotals="1" fieldPosition="0">
        <references count="1">
          <reference field="0" count="1">
            <x v="28"/>
          </reference>
        </references>
      </pivotArea>
    </format>
    <format dxfId="160">
      <pivotArea dataOnly="0" labelOnly="1" fieldPosition="0">
        <references count="1">
          <reference field="0" count="1">
            <x v="28"/>
          </reference>
        </references>
      </pivotArea>
    </format>
    <format dxfId="159">
      <pivotArea collapsedLevelsAreSubtotals="1" fieldPosition="0">
        <references count="1">
          <reference field="0" count="1">
            <x v="28"/>
          </reference>
        </references>
      </pivotArea>
    </format>
    <format dxfId="158">
      <pivotArea dataOnly="0" labelOnly="1" fieldPosition="0">
        <references count="1">
          <reference field="0" count="1">
            <x v="28"/>
          </reference>
        </references>
      </pivotArea>
    </format>
    <format dxfId="157">
      <pivotArea collapsedLevelsAreSubtotals="1" fieldPosition="0">
        <references count="1">
          <reference field="0" count="1">
            <x v="28"/>
          </reference>
        </references>
      </pivotArea>
    </format>
    <format dxfId="156">
      <pivotArea dataOnly="0" labelOnly="1" fieldPosition="0">
        <references count="1">
          <reference field="0" count="1">
            <x v="28"/>
          </reference>
        </references>
      </pivotArea>
    </format>
    <format dxfId="155">
      <pivotArea collapsedLevelsAreSubtotals="1" fieldPosition="0">
        <references count="1">
          <reference field="0" count="1">
            <x v="29"/>
          </reference>
        </references>
      </pivotArea>
    </format>
    <format dxfId="154">
      <pivotArea dataOnly="0" labelOnly="1" fieldPosition="0">
        <references count="1">
          <reference field="0" count="1">
            <x v="29"/>
          </reference>
        </references>
      </pivotArea>
    </format>
    <format dxfId="153">
      <pivotArea collapsedLevelsAreSubtotals="1" fieldPosition="0">
        <references count="1">
          <reference field="0" count="1">
            <x v="20"/>
          </reference>
        </references>
      </pivotArea>
    </format>
    <format dxfId="152">
      <pivotArea dataOnly="0" labelOnly="1" fieldPosition="0">
        <references count="1">
          <reference field="0" count="1">
            <x v="20"/>
          </reference>
        </references>
      </pivotArea>
    </format>
    <format dxfId="151">
      <pivotArea collapsedLevelsAreSubtotals="1" fieldPosition="0">
        <references count="1">
          <reference field="0" count="1">
            <x v="26"/>
          </reference>
        </references>
      </pivotArea>
    </format>
    <format dxfId="150">
      <pivotArea dataOnly="0" labelOnly="1" fieldPosition="0">
        <references count="1">
          <reference field="0" count="1">
            <x v="26"/>
          </reference>
        </references>
      </pivotArea>
    </format>
    <format dxfId="149">
      <pivotArea collapsedLevelsAreSubtotals="1" fieldPosition="0">
        <references count="1">
          <reference field="0" count="1">
            <x v="26"/>
          </reference>
        </references>
      </pivotArea>
    </format>
    <format dxfId="148">
      <pivotArea dataOnly="0" labelOnly="1" fieldPosition="0">
        <references count="1">
          <reference field="0" count="1">
            <x v="26"/>
          </reference>
        </references>
      </pivotArea>
    </format>
    <format dxfId="147">
      <pivotArea collapsedLevelsAreSubtotals="1" fieldPosition="0">
        <references count="1">
          <reference field="0" count="1">
            <x v="26"/>
          </reference>
        </references>
      </pivotArea>
    </format>
    <format dxfId="146">
      <pivotArea dataOnly="0" labelOnly="1" fieldPosition="0">
        <references count="1">
          <reference field="0" count="1">
            <x v="26"/>
          </reference>
        </references>
      </pivotArea>
    </format>
    <format dxfId="145">
      <pivotArea collapsedLevelsAreSubtotals="1" fieldPosition="0">
        <references count="1">
          <reference field="0" count="1">
            <x v="26"/>
          </reference>
        </references>
      </pivotArea>
    </format>
    <format dxfId="144">
      <pivotArea dataOnly="0" labelOnly="1" fieldPosition="0">
        <references count="1">
          <reference field="0" count="1">
            <x v="26"/>
          </reference>
        </references>
      </pivotArea>
    </format>
    <format dxfId="143">
      <pivotArea collapsedLevelsAreSubtotals="1" fieldPosition="0">
        <references count="1">
          <reference field="0" count="1">
            <x v="20"/>
          </reference>
        </references>
      </pivotArea>
    </format>
    <format dxfId="142">
      <pivotArea dataOnly="0" labelOnly="1" fieldPosition="0">
        <references count="1">
          <reference field="0" count="1">
            <x v="20"/>
          </reference>
        </references>
      </pivotArea>
    </format>
    <format dxfId="141">
      <pivotArea collapsedLevelsAreSubtotals="1" fieldPosition="0">
        <references count="1">
          <reference field="0" count="1">
            <x v="29"/>
          </reference>
        </references>
      </pivotArea>
    </format>
    <format dxfId="140">
      <pivotArea dataOnly="0" labelOnly="1" fieldPosition="0">
        <references count="1">
          <reference field="0" count="1">
            <x v="29"/>
          </reference>
        </references>
      </pivotArea>
    </format>
    <format dxfId="139">
      <pivotArea collapsedLevelsAreSubtotals="1" fieldPosition="0">
        <references count="1">
          <reference field="0" count="1">
            <x v="24"/>
          </reference>
        </references>
      </pivotArea>
    </format>
    <format dxfId="138">
      <pivotArea dataOnly="0" labelOnly="1" fieldPosition="0">
        <references count="1">
          <reference field="0" count="1">
            <x v="24"/>
          </reference>
        </references>
      </pivotArea>
    </format>
    <format dxfId="137">
      <pivotArea collapsedLevelsAreSubtotals="1" fieldPosition="0">
        <references count="1">
          <reference field="0" count="1">
            <x v="24"/>
          </reference>
        </references>
      </pivotArea>
    </format>
    <format dxfId="136">
      <pivotArea dataOnly="0" labelOnly="1" fieldPosition="0">
        <references count="1">
          <reference field="0" count="1">
            <x v="24"/>
          </reference>
        </references>
      </pivotArea>
    </format>
    <format dxfId="135">
      <pivotArea collapsedLevelsAreSubtotals="1" fieldPosition="0">
        <references count="1">
          <reference field="0" count="1">
            <x v="24"/>
          </reference>
        </references>
      </pivotArea>
    </format>
    <format dxfId="134">
      <pivotArea dataOnly="0" labelOnly="1" fieldPosition="0">
        <references count="1">
          <reference field="0" count="1">
            <x v="24"/>
          </reference>
        </references>
      </pivotArea>
    </format>
    <format dxfId="133">
      <pivotArea collapsedLevelsAreSubtotals="1" fieldPosition="0">
        <references count="1">
          <reference field="0" count="1">
            <x v="24"/>
          </reference>
        </references>
      </pivotArea>
    </format>
    <format dxfId="132">
      <pivotArea dataOnly="0" labelOnly="1" fieldPosition="0">
        <references count="1">
          <reference field="0" count="1">
            <x v="24"/>
          </reference>
        </references>
      </pivotArea>
    </format>
    <format dxfId="131">
      <pivotArea collapsedLevelsAreSubtotals="1" fieldPosition="0">
        <references count="1">
          <reference field="0" count="1">
            <x v="20"/>
          </reference>
        </references>
      </pivotArea>
    </format>
    <format dxfId="130">
      <pivotArea dataOnly="0" labelOnly="1" fieldPosition="0">
        <references count="1">
          <reference field="0" count="1">
            <x v="20"/>
          </reference>
        </references>
      </pivotArea>
    </format>
    <format dxfId="129">
      <pivotArea collapsedLevelsAreSubtotals="1" fieldPosition="0">
        <references count="1">
          <reference field="0" count="1">
            <x v="26"/>
          </reference>
        </references>
      </pivotArea>
    </format>
    <format dxfId="128">
      <pivotArea dataOnly="0" labelOnly="1" fieldPosition="0">
        <references count="1">
          <reference field="0" count="1">
            <x v="26"/>
          </reference>
        </references>
      </pivotArea>
    </format>
    <format dxfId="127">
      <pivotArea collapsedLevelsAreSubtotals="1" fieldPosition="0">
        <references count="1">
          <reference field="0" count="1">
            <x v="26"/>
          </reference>
        </references>
      </pivotArea>
    </format>
    <format dxfId="126">
      <pivotArea dataOnly="0" labelOnly="1" fieldPosition="0">
        <references count="1">
          <reference field="0" count="1">
            <x v="26"/>
          </reference>
        </references>
      </pivotArea>
    </format>
    <format dxfId="125">
      <pivotArea collapsedLevelsAreSubtotals="1" fieldPosition="0">
        <references count="1">
          <reference field="0" count="1">
            <x v="26"/>
          </reference>
        </references>
      </pivotArea>
    </format>
    <format dxfId="124">
      <pivotArea dataOnly="0" labelOnly="1" fieldPosition="0">
        <references count="1">
          <reference field="0" count="1">
            <x v="26"/>
          </reference>
        </references>
      </pivotArea>
    </format>
    <format dxfId="123">
      <pivotArea collapsedLevelsAreSubtotals="1" fieldPosition="0">
        <references count="1">
          <reference field="0" count="1">
            <x v="29"/>
          </reference>
        </references>
      </pivotArea>
    </format>
    <format dxfId="122">
      <pivotArea dataOnly="0" labelOnly="1" fieldPosition="0">
        <references count="1">
          <reference field="0" count="1">
            <x v="29"/>
          </reference>
        </references>
      </pivotArea>
    </format>
    <format dxfId="121">
      <pivotArea collapsedLevelsAreSubtotals="1" fieldPosition="0">
        <references count="1">
          <reference field="0" count="1">
            <x v="29"/>
          </reference>
        </references>
      </pivotArea>
    </format>
    <format dxfId="120">
      <pivotArea dataOnly="0" labelOnly="1" fieldPosition="0">
        <references count="1">
          <reference field="0" count="1">
            <x v="29"/>
          </reference>
        </references>
      </pivotArea>
    </format>
    <format dxfId="119">
      <pivotArea collapsedLevelsAreSubtotals="1" fieldPosition="0">
        <references count="1">
          <reference field="0" count="1">
            <x v="29"/>
          </reference>
        </references>
      </pivotArea>
    </format>
    <format dxfId="118">
      <pivotArea dataOnly="0" labelOnly="1" fieldPosition="0">
        <references count="1">
          <reference field="0" count="1">
            <x v="29"/>
          </reference>
        </references>
      </pivotArea>
    </format>
    <format dxfId="117">
      <pivotArea collapsedLevelsAreSubtotals="1" fieldPosition="0">
        <references count="1">
          <reference field="0" count="1">
            <x v="1"/>
          </reference>
        </references>
      </pivotArea>
    </format>
    <format dxfId="116">
      <pivotArea dataOnly="0" labelOnly="1" fieldPosition="0">
        <references count="1">
          <reference field="0" count="1">
            <x v="1"/>
          </reference>
        </references>
      </pivotArea>
    </format>
    <format dxfId="115">
      <pivotArea collapsedLevelsAreSubtotals="1" fieldPosition="0">
        <references count="1">
          <reference field="0" count="1">
            <x v="22"/>
          </reference>
        </references>
      </pivotArea>
    </format>
    <format dxfId="114">
      <pivotArea dataOnly="0" labelOnly="1" fieldPosition="0">
        <references count="1">
          <reference field="0" count="1">
            <x v="22"/>
          </reference>
        </references>
      </pivotArea>
    </format>
    <format dxfId="113">
      <pivotArea collapsedLevelsAreSubtotals="1" fieldPosition="0">
        <references count="1">
          <reference field="0" count="1">
            <x v="1"/>
          </reference>
        </references>
      </pivotArea>
    </format>
    <format dxfId="112">
      <pivotArea dataOnly="0" labelOnly="1" fieldPosition="0">
        <references count="1">
          <reference field="0" count="1">
            <x v="1"/>
          </reference>
        </references>
      </pivotArea>
    </format>
    <format dxfId="111">
      <pivotArea collapsedLevelsAreSubtotals="1" fieldPosition="0">
        <references count="1">
          <reference field="0" count="1">
            <x v="20"/>
          </reference>
        </references>
      </pivotArea>
    </format>
    <format dxfId="110">
      <pivotArea dataOnly="0" labelOnly="1" fieldPosition="0">
        <references count="1">
          <reference field="0" count="1">
            <x v="20"/>
          </reference>
        </references>
      </pivotArea>
    </format>
    <format dxfId="109">
      <pivotArea collapsedLevelsAreSubtotals="1" fieldPosition="0">
        <references count="1">
          <reference field="0" count="1">
            <x v="22"/>
          </reference>
        </references>
      </pivotArea>
    </format>
    <format dxfId="108">
      <pivotArea dataOnly="0" labelOnly="1" fieldPosition="0">
        <references count="1">
          <reference field="0" count="1">
            <x v="22"/>
          </reference>
        </references>
      </pivotArea>
    </format>
    <format dxfId="107">
      <pivotArea collapsedLevelsAreSubtotals="1" fieldPosition="0">
        <references count="1">
          <reference field="0" count="1">
            <x v="22"/>
          </reference>
        </references>
      </pivotArea>
    </format>
    <format dxfId="106">
      <pivotArea dataOnly="0" labelOnly="1" fieldPosition="0">
        <references count="1">
          <reference field="0" count="1">
            <x v="22"/>
          </reference>
        </references>
      </pivotArea>
    </format>
    <format dxfId="105">
      <pivotArea collapsedLevelsAreSubtotals="1" fieldPosition="0">
        <references count="1">
          <reference field="0" count="1">
            <x v="22"/>
          </reference>
        </references>
      </pivotArea>
    </format>
    <format dxfId="104">
      <pivotArea dataOnly="0" labelOnly="1" fieldPosition="0">
        <references count="1">
          <reference field="0" count="1">
            <x v="22"/>
          </reference>
        </references>
      </pivotArea>
    </format>
    <format dxfId="103">
      <pivotArea collapsedLevelsAreSubtotals="1" fieldPosition="0">
        <references count="1">
          <reference field="0" count="1">
            <x v="28"/>
          </reference>
        </references>
      </pivotArea>
    </format>
    <format dxfId="102">
      <pivotArea dataOnly="0" labelOnly="1" fieldPosition="0">
        <references count="1">
          <reference field="0" count="1">
            <x v="28"/>
          </reference>
        </references>
      </pivotArea>
    </format>
    <format dxfId="101">
      <pivotArea collapsedLevelsAreSubtotals="1" fieldPosition="0">
        <references count="1">
          <reference field="0" count="1">
            <x v="29"/>
          </reference>
        </references>
      </pivotArea>
    </format>
    <format dxfId="100">
      <pivotArea dataOnly="0" labelOnly="1" fieldPosition="0">
        <references count="1">
          <reference field="0" count="1">
            <x v="29"/>
          </reference>
        </references>
      </pivotArea>
    </format>
    <format dxfId="99">
      <pivotArea collapsedLevelsAreSubtotals="1" fieldPosition="0">
        <references count="1">
          <reference field="0" count="1">
            <x v="22"/>
          </reference>
        </references>
      </pivotArea>
    </format>
    <format dxfId="98">
      <pivotArea dataOnly="0" labelOnly="1" fieldPosition="0">
        <references count="1">
          <reference field="0" count="1">
            <x v="22"/>
          </reference>
        </references>
      </pivotArea>
    </format>
    <format dxfId="97">
      <pivotArea collapsedLevelsAreSubtotals="1" fieldPosition="0">
        <references count="1">
          <reference field="0" count="1">
            <x v="25"/>
          </reference>
        </references>
      </pivotArea>
    </format>
    <format dxfId="96">
      <pivotArea dataOnly="0" labelOnly="1" fieldPosition="0">
        <references count="1">
          <reference field="0" count="1">
            <x v="25"/>
          </reference>
        </references>
      </pivotArea>
    </format>
    <format dxfId="95">
      <pivotArea collapsedLevelsAreSubtotals="1" fieldPosition="0">
        <references count="1">
          <reference field="0" count="1">
            <x v="22"/>
          </reference>
        </references>
      </pivotArea>
    </format>
    <format dxfId="94">
      <pivotArea dataOnly="0" labelOnly="1" fieldPosition="0">
        <references count="1">
          <reference field="0" count="1">
            <x v="22"/>
          </reference>
        </references>
      </pivotArea>
    </format>
    <format dxfId="93">
      <pivotArea collapsedLevelsAreSubtotals="1" fieldPosition="0">
        <references count="1">
          <reference field="0" count="1">
            <x v="22"/>
          </reference>
        </references>
      </pivotArea>
    </format>
    <format dxfId="92">
      <pivotArea dataOnly="0" labelOnly="1" fieldPosition="0">
        <references count="1">
          <reference field="0" count="1">
            <x v="22"/>
          </reference>
        </references>
      </pivotArea>
    </format>
    <format dxfId="91">
      <pivotArea collapsedLevelsAreSubtotals="1" fieldPosition="0">
        <references count="1">
          <reference field="0" count="1">
            <x v="22"/>
          </reference>
        </references>
      </pivotArea>
    </format>
    <format dxfId="90">
      <pivotArea dataOnly="0" labelOnly="1" fieldPosition="0">
        <references count="1">
          <reference field="0" count="1">
            <x v="22"/>
          </reference>
        </references>
      </pivotArea>
    </format>
    <format dxfId="89">
      <pivotArea collapsedLevelsAreSubtotals="1" fieldPosition="0">
        <references count="1">
          <reference field="0" count="1">
            <x v="22"/>
          </reference>
        </references>
      </pivotArea>
    </format>
    <format dxfId="88">
      <pivotArea dataOnly="0" labelOnly="1" fieldPosition="0">
        <references count="1">
          <reference field="0" count="1">
            <x v="22"/>
          </reference>
        </references>
      </pivotArea>
    </format>
    <format dxfId="87">
      <pivotArea collapsedLevelsAreSubtotals="1" fieldPosition="0">
        <references count="1">
          <reference field="0" count="1">
            <x v="30"/>
          </reference>
        </references>
      </pivotArea>
    </format>
    <format dxfId="86">
      <pivotArea dataOnly="0" labelOnly="1" fieldPosition="0">
        <references count="1">
          <reference field="0" count="1">
            <x v="30"/>
          </reference>
        </references>
      </pivotArea>
    </format>
    <format dxfId="85">
      <pivotArea collapsedLevelsAreSubtotals="1" fieldPosition="0">
        <references count="1">
          <reference field="0" count="1">
            <x v="30"/>
          </reference>
        </references>
      </pivotArea>
    </format>
    <format dxfId="84">
      <pivotArea dataOnly="0" labelOnly="1" fieldPosition="0">
        <references count="1">
          <reference field="0" count="1">
            <x v="30"/>
          </reference>
        </references>
      </pivotArea>
    </format>
    <format dxfId="83">
      <pivotArea collapsedLevelsAreSubtotals="1" fieldPosition="0">
        <references count="1">
          <reference field="0" count="1">
            <x v="25"/>
          </reference>
        </references>
      </pivotArea>
    </format>
    <format dxfId="82">
      <pivotArea dataOnly="0" labelOnly="1" fieldPosition="0">
        <references count="1">
          <reference field="0" count="1">
            <x v="25"/>
          </reference>
        </references>
      </pivotArea>
    </format>
    <format dxfId="81">
      <pivotArea collapsedLevelsAreSubtotals="1" fieldPosition="0">
        <references count="1">
          <reference field="0" count="1">
            <x v="22"/>
          </reference>
        </references>
      </pivotArea>
    </format>
    <format dxfId="80">
      <pivotArea dataOnly="0" labelOnly="1" fieldPosition="0">
        <references count="1">
          <reference field="0" count="1">
            <x v="22"/>
          </reference>
        </references>
      </pivotArea>
    </format>
    <format dxfId="79">
      <pivotArea collapsedLevelsAreSubtotals="1" fieldPosition="0">
        <references count="1">
          <reference field="0" count="1">
            <x v="31"/>
          </reference>
        </references>
      </pivotArea>
    </format>
    <format dxfId="78">
      <pivotArea dataOnly="0" labelOnly="1" fieldPosition="0">
        <references count="1">
          <reference field="0" count="1">
            <x v="31"/>
          </reference>
        </references>
      </pivotArea>
    </format>
    <format dxfId="77">
      <pivotArea collapsedLevelsAreSubtotals="1" fieldPosition="0">
        <references count="1">
          <reference field="0" count="1">
            <x v="31"/>
          </reference>
        </references>
      </pivotArea>
    </format>
    <format dxfId="76">
      <pivotArea dataOnly="0" labelOnly="1" fieldPosition="0">
        <references count="1">
          <reference field="0" count="1">
            <x v="31"/>
          </reference>
        </references>
      </pivotArea>
    </format>
    <format dxfId="75">
      <pivotArea collapsedLevelsAreSubtotals="1" fieldPosition="0">
        <references count="1">
          <reference field="0" count="1">
            <x v="31"/>
          </reference>
        </references>
      </pivotArea>
    </format>
    <format dxfId="74">
      <pivotArea dataOnly="0" labelOnly="1" fieldPosition="0">
        <references count="1">
          <reference field="0" count="1">
            <x v="31"/>
          </reference>
        </references>
      </pivotArea>
    </format>
    <format dxfId="73">
      <pivotArea collapsedLevelsAreSubtotals="1" fieldPosition="0">
        <references count="1">
          <reference field="0" count="1">
            <x v="28"/>
          </reference>
        </references>
      </pivotArea>
    </format>
    <format dxfId="72">
      <pivotArea dataOnly="0" labelOnly="1" fieldPosition="0">
        <references count="1">
          <reference field="0" count="1">
            <x v="28"/>
          </reference>
        </references>
      </pivotArea>
    </format>
    <format dxfId="71">
      <pivotArea collapsedLevelsAreSubtotals="1" fieldPosition="0">
        <references count="1">
          <reference field="0" count="1">
            <x v="30"/>
          </reference>
        </references>
      </pivotArea>
    </format>
    <format dxfId="70">
      <pivotArea dataOnly="0" labelOnly="1" fieldPosition="0">
        <references count="1">
          <reference field="0" count="1">
            <x v="30"/>
          </reference>
        </references>
      </pivotArea>
    </format>
    <format dxfId="69">
      <pivotArea collapsedLevelsAreSubtotals="1" fieldPosition="0">
        <references count="1">
          <reference field="0" count="1">
            <x v="30"/>
          </reference>
        </references>
      </pivotArea>
    </format>
    <format dxfId="68">
      <pivotArea dataOnly="0" labelOnly="1" fieldPosition="0">
        <references count="1">
          <reference field="0" count="1">
            <x v="30"/>
          </reference>
        </references>
      </pivotArea>
    </format>
    <format dxfId="67">
      <pivotArea collapsedLevelsAreSubtotals="1" fieldPosition="0">
        <references count="1">
          <reference field="0" count="1">
            <x v="30"/>
          </reference>
        </references>
      </pivotArea>
    </format>
    <format dxfId="66">
      <pivotArea dataOnly="0" labelOnly="1" fieldPosition="0">
        <references count="1">
          <reference field="0" count="1">
            <x v="30"/>
          </reference>
        </references>
      </pivotArea>
    </format>
    <format dxfId="65">
      <pivotArea collapsedLevelsAreSubtotals="1" fieldPosition="0">
        <references count="1">
          <reference field="0" count="1">
            <x v="21"/>
          </reference>
        </references>
      </pivotArea>
    </format>
    <format dxfId="64">
      <pivotArea dataOnly="0" labelOnly="1" fieldPosition="0">
        <references count="1">
          <reference field="0" count="1">
            <x v="21"/>
          </reference>
        </references>
      </pivotArea>
    </format>
    <format dxfId="63">
      <pivotArea collapsedLevelsAreSubtotals="1" fieldPosition="0">
        <references count="1">
          <reference field="0" count="1">
            <x v="29"/>
          </reference>
        </references>
      </pivotArea>
    </format>
    <format dxfId="62">
      <pivotArea dataOnly="0" labelOnly="1" fieldPosition="0">
        <references count="1">
          <reference field="0" count="1">
            <x v="29"/>
          </reference>
        </references>
      </pivotArea>
    </format>
    <format dxfId="61">
      <pivotArea collapsedLevelsAreSubtotals="1" fieldPosition="0">
        <references count="1">
          <reference field="0" count="1">
            <x v="31"/>
          </reference>
        </references>
      </pivotArea>
    </format>
    <format dxfId="60">
      <pivotArea dataOnly="0" labelOnly="1" fieldPosition="0">
        <references count="1">
          <reference field="0" count="1">
            <x v="31"/>
          </reference>
        </references>
      </pivotArea>
    </format>
    <format dxfId="59">
      <pivotArea collapsedLevelsAreSubtotals="1" fieldPosition="0">
        <references count="1">
          <reference field="0" count="1">
            <x v="31"/>
          </reference>
        </references>
      </pivotArea>
    </format>
    <format dxfId="58">
      <pivotArea dataOnly="0" labelOnly="1" fieldPosition="0">
        <references count="1">
          <reference field="0" count="1">
            <x v="31"/>
          </reference>
        </references>
      </pivotArea>
    </format>
    <format dxfId="57">
      <pivotArea collapsedLevelsAreSubtotals="1" fieldPosition="0">
        <references count="1">
          <reference field="0" count="1">
            <x v="31"/>
          </reference>
        </references>
      </pivotArea>
    </format>
    <format dxfId="56">
      <pivotArea dataOnly="0" labelOnly="1" fieldPosition="0">
        <references count="1">
          <reference field="0" count="1">
            <x v="31"/>
          </reference>
        </references>
      </pivotArea>
    </format>
    <format dxfId="55">
      <pivotArea collapsedLevelsAreSubtotals="1" fieldPosition="0">
        <references count="1">
          <reference field="0" count="1">
            <x v="4"/>
          </reference>
        </references>
      </pivotArea>
    </format>
    <format dxfId="54">
      <pivotArea dataOnly="0" labelOnly="1" fieldPosition="0">
        <references count="1">
          <reference field="0" count="1">
            <x v="4"/>
          </reference>
        </references>
      </pivotArea>
    </format>
    <format dxfId="53">
      <pivotArea collapsedLevelsAreSubtotals="1" fieldPosition="0">
        <references count="1">
          <reference field="0" count="1">
            <x v="22"/>
          </reference>
        </references>
      </pivotArea>
    </format>
    <format dxfId="52">
      <pivotArea dataOnly="0" labelOnly="1" fieldPosition="0">
        <references count="1">
          <reference field="0" count="1">
            <x v="22"/>
          </reference>
        </references>
      </pivotArea>
    </format>
    <format dxfId="51">
      <pivotArea collapsedLevelsAreSubtotals="1" fieldPosition="0">
        <references count="1">
          <reference field="0" count="1">
            <x v="22"/>
          </reference>
        </references>
      </pivotArea>
    </format>
    <format dxfId="50">
      <pivotArea dataOnly="0" labelOnly="1" fieldPosition="0">
        <references count="1">
          <reference field="0" count="1">
            <x v="22"/>
          </reference>
        </references>
      </pivotArea>
    </format>
    <format dxfId="49">
      <pivotArea collapsedLevelsAreSubtotals="1" fieldPosition="0">
        <references count="1">
          <reference field="0" count="1">
            <x v="22"/>
          </reference>
        </references>
      </pivotArea>
    </format>
    <format dxfId="48">
      <pivotArea dataOnly="0" labelOnly="1" fieldPosition="0">
        <references count="1">
          <reference field="0" count="1">
            <x v="22"/>
          </reference>
        </references>
      </pivotArea>
    </format>
    <format dxfId="47">
      <pivotArea collapsedLevelsAreSubtotals="1" fieldPosition="0">
        <references count="1">
          <reference field="0" count="1">
            <x v="34"/>
          </reference>
        </references>
      </pivotArea>
    </format>
    <format dxfId="46">
      <pivotArea dataOnly="0" labelOnly="1" fieldPosition="0">
        <references count="1">
          <reference field="0" count="1">
            <x v="34"/>
          </reference>
        </references>
      </pivotArea>
    </format>
    <format dxfId="45">
      <pivotArea collapsedLevelsAreSubtotals="1" fieldPosition="0">
        <references count="1">
          <reference field="0" count="1">
            <x v="34"/>
          </reference>
        </references>
      </pivotArea>
    </format>
    <format dxfId="44">
      <pivotArea dataOnly="0" labelOnly="1" fieldPosition="0">
        <references count="1">
          <reference field="0" count="1">
            <x v="34"/>
          </reference>
        </references>
      </pivotArea>
    </format>
    <format dxfId="43">
      <pivotArea collapsedLevelsAreSubtotals="1" fieldPosition="0">
        <references count="1">
          <reference field="0" count="1">
            <x v="34"/>
          </reference>
        </references>
      </pivotArea>
    </format>
    <format dxfId="42">
      <pivotArea dataOnly="0" labelOnly="1" fieldPosition="0">
        <references count="1">
          <reference field="0" count="1">
            <x v="34"/>
          </reference>
        </references>
      </pivotArea>
    </format>
    <format dxfId="41">
      <pivotArea collapsedLevelsAreSubtotals="1" fieldPosition="0">
        <references count="1">
          <reference field="0" count="1">
            <x v="35"/>
          </reference>
        </references>
      </pivotArea>
    </format>
    <format dxfId="40">
      <pivotArea dataOnly="0" labelOnly="1" fieldPosition="0">
        <references count="1">
          <reference field="0" count="1">
            <x v="35"/>
          </reference>
        </references>
      </pivotArea>
    </format>
    <format dxfId="39">
      <pivotArea collapsedLevelsAreSubtotals="1" fieldPosition="0">
        <references count="1">
          <reference field="0" count="1">
            <x v="35"/>
          </reference>
        </references>
      </pivotArea>
    </format>
    <format dxfId="38">
      <pivotArea dataOnly="0" labelOnly="1" fieldPosition="0">
        <references count="1">
          <reference field="0" count="1">
            <x v="35"/>
          </reference>
        </references>
      </pivotArea>
    </format>
    <format dxfId="37">
      <pivotArea collapsedLevelsAreSubtotals="1" fieldPosition="0">
        <references count="1">
          <reference field="0" count="2">
            <x v="33"/>
            <x v="35"/>
          </reference>
        </references>
      </pivotArea>
    </format>
    <format dxfId="36">
      <pivotArea dataOnly="0" labelOnly="1" fieldPosition="0">
        <references count="1">
          <reference field="0" count="2">
            <x v="33"/>
            <x v="35"/>
          </reference>
        </references>
      </pivotArea>
    </format>
    <format dxfId="35">
      <pivotArea collapsedLevelsAreSubtotals="1" fieldPosition="0">
        <references count="1">
          <reference field="0" count="1">
            <x v="35"/>
          </reference>
        </references>
      </pivotArea>
    </format>
    <format dxfId="34">
      <pivotArea dataOnly="0" labelOnly="1" fieldPosition="0">
        <references count="1">
          <reference field="0" count="1">
            <x v="35"/>
          </reference>
        </references>
      </pivotArea>
    </format>
    <format dxfId="33">
      <pivotArea collapsedLevelsAreSubtotals="1" fieldPosition="0">
        <references count="1">
          <reference field="0" count="1">
            <x v="35"/>
          </reference>
        </references>
      </pivotArea>
    </format>
    <format dxfId="32">
      <pivotArea dataOnly="0" labelOnly="1" fieldPosition="0">
        <references count="1">
          <reference field="0" count="1">
            <x v="35"/>
          </reference>
        </references>
      </pivotArea>
    </format>
    <format dxfId="31">
      <pivotArea collapsedLevelsAreSubtotals="1" fieldPosition="0">
        <references count="1">
          <reference field="0" count="2">
            <x v="33"/>
            <x v="35"/>
          </reference>
        </references>
      </pivotArea>
    </format>
    <format dxfId="30">
      <pivotArea dataOnly="0" labelOnly="1" fieldPosition="0">
        <references count="1">
          <reference field="0" count="2">
            <x v="33"/>
            <x v="35"/>
          </reference>
        </references>
      </pivotArea>
    </format>
    <format dxfId="29">
      <pivotArea collapsedLevelsAreSubtotals="1" fieldPosition="0">
        <references count="1">
          <reference field="0" count="1">
            <x v="35"/>
          </reference>
        </references>
      </pivotArea>
    </format>
    <format dxfId="28">
      <pivotArea dataOnly="0" labelOnly="1" fieldPosition="0">
        <references count="1">
          <reference field="0" count="1">
            <x v="35"/>
          </reference>
        </references>
      </pivotArea>
    </format>
    <format dxfId="27">
      <pivotArea collapsedLevelsAreSubtotals="1" fieldPosition="0">
        <references count="1">
          <reference field="0" count="1">
            <x v="35"/>
          </reference>
        </references>
      </pivotArea>
    </format>
    <format dxfId="26">
      <pivotArea dataOnly="0" labelOnly="1" fieldPosition="0">
        <references count="1">
          <reference field="0" count="1">
            <x v="35"/>
          </reference>
        </references>
      </pivotArea>
    </format>
    <format dxfId="25">
      <pivotArea collapsedLevelsAreSubtotals="1" fieldPosition="0">
        <references count="1">
          <reference field="0" count="2">
            <x v="33"/>
            <x v="35"/>
          </reference>
        </references>
      </pivotArea>
    </format>
    <format dxfId="24">
      <pivotArea dataOnly="0" labelOnly="1" fieldPosition="0">
        <references count="1">
          <reference field="0" count="2">
            <x v="33"/>
            <x v="35"/>
          </reference>
        </references>
      </pivotArea>
    </format>
    <format dxfId="23">
      <pivotArea collapsedLevelsAreSubtotals="1" fieldPosition="0">
        <references count="1">
          <reference field="0" count="4">
            <x v="21"/>
            <x v="23"/>
            <x v="32"/>
            <x v="34"/>
          </reference>
        </references>
      </pivotArea>
    </format>
    <format dxfId="22">
      <pivotArea grandRow="1" outline="0" collapsedLevelsAreSubtotals="1" fieldPosition="0"/>
    </format>
    <format dxfId="21">
      <pivotArea dataOnly="0" labelOnly="1" fieldPosition="0">
        <references count="1">
          <reference field="0" count="4">
            <x v="21"/>
            <x v="23"/>
            <x v="32"/>
            <x v="34"/>
          </reference>
        </references>
      </pivotArea>
    </format>
    <format dxfId="20">
      <pivotArea dataOnly="0" labelOnly="1" grandRow="1" outline="0" fieldPosition="0"/>
    </format>
    <format dxfId="19">
      <pivotArea collapsedLevelsAreSubtotals="1" fieldPosition="0">
        <references count="1">
          <reference field="0" count="1">
            <x v="35"/>
          </reference>
        </references>
      </pivotArea>
    </format>
    <format dxfId="18">
      <pivotArea dataOnly="0" labelOnly="1" fieldPosition="0">
        <references count="1">
          <reference field="0" count="1">
            <x v="35"/>
          </reference>
        </references>
      </pivotArea>
    </format>
    <format dxfId="17">
      <pivotArea collapsedLevelsAreSubtotals="1" fieldPosition="0">
        <references count="1">
          <reference field="0" count="1">
            <x v="35"/>
          </reference>
        </references>
      </pivotArea>
    </format>
    <format dxfId="16">
      <pivotArea dataOnly="0" labelOnly="1" fieldPosition="0">
        <references count="1">
          <reference field="0" count="1">
            <x v="35"/>
          </reference>
        </references>
      </pivotArea>
    </format>
    <format dxfId="15">
      <pivotArea collapsedLevelsAreSubtotals="1" fieldPosition="0">
        <references count="1">
          <reference field="0" count="1">
            <x v="34"/>
          </reference>
        </references>
      </pivotArea>
    </format>
    <format dxfId="14">
      <pivotArea dataOnly="0" labelOnly="1" fieldPosition="0">
        <references count="1">
          <reference field="0" count="1">
            <x v="34"/>
          </reference>
        </references>
      </pivotArea>
    </format>
    <format dxfId="13">
      <pivotArea collapsedLevelsAreSubtotals="1" fieldPosition="0">
        <references count="1">
          <reference field="0" count="1">
            <x v="34"/>
          </reference>
        </references>
      </pivotArea>
    </format>
    <format dxfId="12">
      <pivotArea dataOnly="0" labelOnly="1" fieldPosition="0">
        <references count="1">
          <reference field="0" count="1">
            <x v="34"/>
          </reference>
        </references>
      </pivotArea>
    </format>
    <format dxfId="11">
      <pivotArea collapsedLevelsAreSubtotals="1" fieldPosition="0">
        <references count="1">
          <reference field="0" count="1">
            <x v="34"/>
          </reference>
        </references>
      </pivotArea>
    </format>
    <format dxfId="10">
      <pivotArea dataOnly="0" labelOnly="1" fieldPosition="0">
        <references count="1">
          <reference field="0" count="1">
            <x v="34"/>
          </reference>
        </references>
      </pivotArea>
    </format>
    <format dxfId="9">
      <pivotArea collapsedLevelsAreSubtotals="1" fieldPosition="0">
        <references count="1">
          <reference field="0" count="1">
            <x v="38"/>
          </reference>
        </references>
      </pivotArea>
    </format>
    <format dxfId="8">
      <pivotArea dataOnly="0" labelOnly="1" fieldPosition="0">
        <references count="1">
          <reference field="0" count="1">
            <x v="38"/>
          </reference>
        </references>
      </pivotArea>
    </format>
    <format dxfId="7">
      <pivotArea collapsedLevelsAreSubtotals="1" fieldPosition="0">
        <references count="1">
          <reference field="0" count="4">
            <x v="20"/>
            <x v="21"/>
            <x v="23"/>
            <x v="37"/>
          </reference>
        </references>
      </pivotArea>
    </format>
    <format dxfId="6">
      <pivotArea dataOnly="0" labelOnly="1" fieldPosition="0">
        <references count="1">
          <reference field="0" count="4">
            <x v="20"/>
            <x v="21"/>
            <x v="23"/>
            <x v="37"/>
          </reference>
        </references>
      </pivotArea>
    </format>
    <format dxfId="5">
      <pivotArea collapsedLevelsAreSubtotals="1" fieldPosition="0">
        <references count="1">
          <reference field="0" count="1">
            <x v="20"/>
          </reference>
        </references>
      </pivotArea>
    </format>
    <format dxfId="4">
      <pivotArea dataOnly="0" labelOnly="1" fieldPosition="0">
        <references count="1">
          <reference field="0" count="1">
            <x v="20"/>
          </reference>
        </references>
      </pivotArea>
    </format>
    <format dxfId="3">
      <pivotArea collapsedLevelsAreSubtotals="1" fieldPosition="0">
        <references count="1">
          <reference field="0" count="1">
            <x v="36"/>
          </reference>
        </references>
      </pivotArea>
    </format>
    <format dxfId="2">
      <pivotArea dataOnly="0" labelOnly="1" fieldPosition="0">
        <references count="1">
          <reference field="0" count="1">
            <x v="3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HK-K1" cacheId="9" applyNumberFormats="0" applyBorderFormats="0" applyFontFormats="0" applyPatternFormats="0" applyAlignmentFormats="0" applyWidthHeightFormats="1" dataCaption="Arvot" updatedVersion="7" minRefreshableVersion="3" showDrill="0" useAutoFormatting="1" itemPrintTitles="1" createdVersion="4" indent="0" compact="0" compactData="0" multipleFieldFilters="0">
  <location ref="A7:G29" firstHeaderRow="0" firstDataRow="1" firstDataCol="2"/>
  <pivotFields count="5">
    <pivotField axis="axisRow" compact="0" outline="0" showAll="0" measureFilter="1" sortType="descending" defaultSubtotal="0">
      <items count="22">
        <item m="1" x="21"/>
        <item x="0"/>
        <item x="1"/>
        <item x="2"/>
        <item x="3"/>
        <item x="4"/>
        <item x="5"/>
        <item x="6"/>
        <item x="7"/>
        <item x="8"/>
        <item x="9"/>
        <item x="10"/>
        <item x="11"/>
        <item x="12"/>
        <item x="13"/>
        <item x="14"/>
        <item x="15"/>
        <item x="16"/>
        <item x="17"/>
        <item x="18"/>
        <item x="19"/>
        <item x="20"/>
      </items>
      <autoSortScope>
        <pivotArea dataOnly="0" outline="0" fieldPosition="0">
          <references count="1">
            <reference field="4294967294" count="1" selected="0">
              <x v="3"/>
            </reference>
          </references>
        </pivotArea>
      </autoSortScope>
    </pivotField>
    <pivotField dataField="1" compact="0" outline="0" showAll="0" defaultSubtotal="0"/>
    <pivotField dataField="1" compact="0" outline="0" showAll="0" defaultSubtotal="0"/>
    <pivotField axis="axisRow" compact="0" outline="0" showAll="0" defaultSubtotal="0">
      <items count="22">
        <item m="1" x="9"/>
        <item m="1" x="11"/>
        <item m="1" x="14"/>
        <item x="4"/>
        <item x="2"/>
        <item m="1" x="7"/>
        <item x="0"/>
        <item m="1" x="16"/>
        <item m="1" x="18"/>
        <item m="1" x="20"/>
        <item m="1" x="17"/>
        <item m="1" x="15"/>
        <item m="1" x="13"/>
        <item m="1" x="21"/>
        <item m="1" x="10"/>
        <item m="1" x="19"/>
        <item m="1" x="12"/>
        <item m="1" x="6"/>
        <item m="1" x="8"/>
        <item x="1"/>
        <item x="3"/>
        <item x="5"/>
      </items>
    </pivotField>
    <pivotField dataField="1" compact="0" outline="0" dragToRow="0" dragToCol="0" dragToPage="0" showAll="0" defaultSubtotal="0"/>
  </pivotFields>
  <rowFields count="2">
    <field x="0"/>
    <field x="3"/>
  </rowFields>
  <rowItems count="22">
    <i>
      <x v="3"/>
      <x v="6"/>
    </i>
    <i>
      <x v="2"/>
      <x v="6"/>
    </i>
    <i>
      <x v="4"/>
      <x v="19"/>
    </i>
    <i>
      <x v="5"/>
      <x v="19"/>
    </i>
    <i>
      <x v="6"/>
      <x v="19"/>
    </i>
    <i>
      <x v="14"/>
      <x v="3"/>
    </i>
    <i>
      <x v="13"/>
      <x v="3"/>
    </i>
    <i>
      <x v="17"/>
      <x v="21"/>
    </i>
    <i>
      <x v="1"/>
      <x v="6"/>
    </i>
    <i>
      <x v="15"/>
      <x v="3"/>
    </i>
    <i>
      <x v="18"/>
      <x v="21"/>
    </i>
    <i>
      <x v="10"/>
      <x v="20"/>
    </i>
    <i>
      <x v="20"/>
      <x v="21"/>
    </i>
    <i>
      <x v="12"/>
      <x v="20"/>
    </i>
    <i>
      <x v="7"/>
      <x v="4"/>
    </i>
    <i>
      <x v="19"/>
      <x v="20"/>
    </i>
    <i>
      <x v="8"/>
      <x v="4"/>
    </i>
    <i>
      <x v="9"/>
      <x v="4"/>
    </i>
    <i>
      <x v="16"/>
      <x v="21"/>
    </i>
    <i>
      <x v="11"/>
      <x v="20"/>
    </i>
    <i>
      <x v="21"/>
      <x v="4"/>
    </i>
    <i t="grand">
      <x/>
    </i>
  </rowItems>
  <colFields count="1">
    <field x="-2"/>
  </colFields>
  <colItems count="5">
    <i>
      <x/>
    </i>
    <i i="1">
      <x v="1"/>
    </i>
    <i i="2">
      <x v="2"/>
    </i>
    <i i="3">
      <x v="3"/>
    </i>
    <i i="4">
      <x v="4"/>
    </i>
  </colItems>
  <dataFields count="5">
    <dataField name="sarjat" fld="1" subtotal="count" baseField="2" baseItem="0"/>
    <dataField name="tulos" fld="1" baseField="2" baseItem="0"/>
    <dataField name="raskaat" fld="2" baseField="3" baseItem="0"/>
    <dataField name="ka." fld="1" subtotal="average" baseField="2" baseItem="0" numFmtId="2"/>
    <dataField name="järjestys" fld="4" baseField="3" baseItem="0"/>
  </dataFields>
  <formats count="2">
    <format dxfId="1">
      <pivotArea dataOnly="0" labelOnly="1" outline="0" fieldPosition="0">
        <references count="1">
          <reference field="4294967294" count="1">
            <x v="3"/>
          </reference>
        </references>
      </pivotArea>
    </format>
    <format dxfId="0">
      <pivotArea dataOnly="0" labelOnly="1" outline="0" fieldPosition="0">
        <references count="1">
          <reference field="4294967294" count="2">
            <x v="0"/>
            <x v="1"/>
          </reference>
        </references>
      </pivotArea>
    </format>
  </formats>
  <pivotTableStyleInfo name="PivotStyleLight16" showRowHeaders="0" showColHeaders="1" showRowStripes="0" showColStripes="0" showLastColumn="1"/>
  <filters count="1">
    <filter fld="0" type="valueGreaterThan" evalOrder="-1" id="3" iMeasureFld="1">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5" Type="http://schemas.openxmlformats.org/officeDocument/2006/relationships/ctrlProp" Target="../ctrlProps/ctrlProp2.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31"/>
  <sheetViews>
    <sheetView topLeftCell="G1" zoomScale="80" zoomScaleNormal="80" workbookViewId="0">
      <selection activeCell="AN36" sqref="AN36"/>
    </sheetView>
  </sheetViews>
  <sheetFormatPr defaultColWidth="8.54296875" defaultRowHeight="14.5" x14ac:dyDescent="0.35"/>
  <cols>
    <col min="1" max="1" width="6.54296875" style="1" customWidth="1"/>
    <col min="2" max="2" width="20.453125" style="1" customWidth="1"/>
    <col min="3" max="3" width="7.1796875" style="1" customWidth="1"/>
    <col min="4" max="4" width="7" style="2" customWidth="1"/>
    <col min="5" max="5" width="1.54296875" style="1" customWidth="1"/>
    <col min="6" max="6" width="20.453125" style="1" customWidth="1"/>
    <col min="7" max="7" width="8" style="1" customWidth="1"/>
    <col min="8" max="8" width="7" style="2" customWidth="1"/>
    <col min="9" max="9" width="0" style="1" hidden="1" customWidth="1"/>
    <col min="10" max="10" width="3" style="1" customWidth="1"/>
    <col min="11" max="11" width="20.453125" style="1" customWidth="1"/>
    <col min="12" max="12" width="6.453125" style="1" bestFit="1" customWidth="1"/>
    <col min="13" max="13" width="7" style="2" customWidth="1"/>
    <col min="14" max="14" width="1.54296875" style="1" customWidth="1"/>
    <col min="15" max="15" width="20.453125" style="1" customWidth="1"/>
    <col min="16" max="16" width="6.453125" style="1" customWidth="1"/>
    <col min="17" max="17" width="7" style="2" customWidth="1"/>
    <col min="18" max="18" width="6.54296875" style="1" customWidth="1"/>
    <col min="19" max="19" width="20.453125" style="1" customWidth="1"/>
    <col min="20" max="20" width="6.453125" style="1" bestFit="1" customWidth="1"/>
    <col min="21" max="21" width="7" style="2" customWidth="1"/>
    <col min="22" max="22" width="1.54296875" style="1" customWidth="1"/>
    <col min="23" max="23" width="20.453125" style="1" customWidth="1"/>
    <col min="24" max="24" width="6.453125" style="1" customWidth="1"/>
    <col min="25" max="25" width="7" style="2" customWidth="1"/>
    <col min="26" max="26" width="0" style="1" hidden="1" customWidth="1"/>
    <col min="27" max="27" width="3" style="1" customWidth="1"/>
    <col min="28" max="28" width="20.453125" style="1" customWidth="1"/>
    <col min="29" max="29" width="6.453125" style="1" bestFit="1" customWidth="1"/>
    <col min="30" max="30" width="7" style="2" customWidth="1"/>
    <col min="31" max="31" width="1.54296875" style="1" customWidth="1"/>
    <col min="32" max="32" width="20.453125" style="1" customWidth="1"/>
    <col min="33" max="33" width="6.453125" style="1" customWidth="1"/>
    <col min="34" max="34" width="7" style="2" customWidth="1"/>
    <col min="35" max="35" width="0" style="1" hidden="1" customWidth="1"/>
    <col min="36" max="36" width="6.54296875" style="1" customWidth="1"/>
    <col min="37" max="37" width="20.453125" style="1" customWidth="1"/>
    <col min="38" max="38" width="6.453125" style="1" bestFit="1" customWidth="1"/>
    <col min="39" max="39" width="7" style="2" customWidth="1"/>
    <col min="40" max="40" width="1.54296875" style="1" customWidth="1"/>
    <col min="41" max="41" width="20.453125" style="1" customWidth="1"/>
    <col min="42" max="42" width="6.453125" style="1" customWidth="1"/>
    <col min="43" max="43" width="7" style="2" customWidth="1"/>
    <col min="44" max="44" width="0" style="1" hidden="1" customWidth="1"/>
    <col min="45" max="45" width="3" style="1" customWidth="1"/>
    <col min="46" max="16384" width="8.54296875" style="1"/>
  </cols>
  <sheetData>
    <row r="1" spans="1:44" ht="18.5" x14ac:dyDescent="0.45">
      <c r="A1" s="8" t="str">
        <f>Perustiedot!$B$1</f>
        <v>SUOMEN KEILAILULIITTO</v>
      </c>
      <c r="F1" s="7" t="str">
        <f>Perustiedot!$B$2</f>
        <v>MIESTEN SM-LIIGA</v>
      </c>
      <c r="R1" s="8" t="str">
        <f>$A$1</f>
        <v>SUOMEN KEILAILULIITTO</v>
      </c>
      <c r="W1" s="7" t="str">
        <f>$F$1</f>
        <v>MIESTEN SM-LIIGA</v>
      </c>
      <c r="AJ1" s="8" t="str">
        <f>$A$1</f>
        <v>SUOMEN KEILAILULIITTO</v>
      </c>
      <c r="AO1" s="7" t="str">
        <f>$F$1</f>
        <v>MIESTEN SM-LIIGA</v>
      </c>
    </row>
    <row r="3" spans="1:44" x14ac:dyDescent="0.35">
      <c r="A3" s="3" t="str">
        <f>Otteluohjelma!$A$7</f>
        <v>SM-LIIGAKARSINTA</v>
      </c>
      <c r="F3" s="24">
        <f>Otteluohjelma!$D$7</f>
        <v>44359</v>
      </c>
      <c r="K3" s="1" t="str">
        <f>Otteluohjelma!$G$7</f>
        <v>Lahti</v>
      </c>
      <c r="R3" s="3" t="str">
        <f>$A$3</f>
        <v>SM-LIIGAKARSINTA</v>
      </c>
      <c r="W3" s="24">
        <f>$F$3</f>
        <v>44359</v>
      </c>
      <c r="AB3" s="1" t="str">
        <f>$K$3</f>
        <v>Lahti</v>
      </c>
      <c r="AJ3" s="3" t="str">
        <f>$A$3</f>
        <v>SM-LIIGAKARSINTA</v>
      </c>
      <c r="AO3" s="24">
        <f>$F$3</f>
        <v>44359</v>
      </c>
    </row>
    <row r="5" spans="1:44" s="3" customFormat="1" x14ac:dyDescent="0.35">
      <c r="B5" s="72" t="s">
        <v>0</v>
      </c>
      <c r="C5" s="72"/>
      <c r="D5" s="72"/>
      <c r="E5" s="72"/>
      <c r="F5" s="72"/>
      <c r="G5" s="72"/>
      <c r="H5" s="72"/>
      <c r="K5" s="72" t="s">
        <v>1</v>
      </c>
      <c r="L5" s="72"/>
      <c r="M5" s="72"/>
      <c r="N5" s="72"/>
      <c r="O5" s="72"/>
      <c r="P5" s="72"/>
      <c r="Q5" s="72"/>
      <c r="S5" s="72" t="s">
        <v>2</v>
      </c>
      <c r="T5" s="72"/>
      <c r="U5" s="72"/>
      <c r="V5" s="72"/>
      <c r="W5" s="72"/>
      <c r="X5" s="72"/>
      <c r="Y5" s="72"/>
      <c r="AB5" s="72" t="s">
        <v>26</v>
      </c>
      <c r="AC5" s="72"/>
      <c r="AD5" s="72"/>
      <c r="AE5" s="72"/>
      <c r="AF5" s="72"/>
      <c r="AG5" s="72"/>
      <c r="AH5" s="72"/>
      <c r="AK5" s="72" t="s">
        <v>29</v>
      </c>
      <c r="AL5" s="72"/>
      <c r="AM5" s="72"/>
      <c r="AN5" s="72"/>
      <c r="AO5" s="72"/>
      <c r="AP5" s="72"/>
      <c r="AQ5" s="72"/>
    </row>
    <row r="7" spans="1:44" s="3" customFormat="1" ht="15" customHeight="1" x14ac:dyDescent="0.35">
      <c r="A7" s="75" t="str">
        <f>Otteluohjelma!$B$9&amp;"-"&amp;Otteluohjelma!$D$9</f>
        <v>15-16</v>
      </c>
      <c r="B7" s="72" t="str">
        <f>Otteluohjelma!$B$10</f>
        <v>AS</v>
      </c>
      <c r="C7" s="72" t="e">
        <f>Perustiedot!#REF!</f>
        <v>#REF!</v>
      </c>
      <c r="D7" s="72" t="e">
        <f>Perustiedot!#REF!</f>
        <v>#REF!</v>
      </c>
      <c r="F7" s="72" t="str">
        <f>Otteluohjelma!$D$10</f>
        <v>BC_Story</v>
      </c>
      <c r="G7" s="72" t="str">
        <f>Perustiedot!$A$10</f>
        <v>IFK_Mariehamn</v>
      </c>
      <c r="H7" s="72" t="str">
        <f>Perustiedot!$A$10</f>
        <v>IFK_Mariehamn</v>
      </c>
      <c r="K7" s="72" t="str">
        <f>Otteluohjelma!$B$11</f>
        <v>GH</v>
      </c>
      <c r="L7" s="72" t="e">
        <f>Perustiedot!#REF!</f>
        <v>#REF!</v>
      </c>
      <c r="M7" s="72" t="e">
        <f>Perustiedot!#REF!</f>
        <v>#REF!</v>
      </c>
      <c r="O7" s="72" t="str">
        <f>Otteluohjelma!$D$11</f>
        <v>OPS</v>
      </c>
      <c r="P7" s="72" t="str">
        <f>Perustiedot!$A$9</f>
        <v>GH</v>
      </c>
      <c r="Q7" s="72" t="str">
        <f>Perustiedot!$A$9</f>
        <v>GH</v>
      </c>
      <c r="R7" s="75" t="str">
        <f>$A$7</f>
        <v>15-16</v>
      </c>
      <c r="S7" s="72" t="str">
        <f>Otteluohjelma!$B$12</f>
        <v>JoesGold</v>
      </c>
      <c r="T7" s="72" t="e">
        <f>Perustiedot!#REF!</f>
        <v>#REF!</v>
      </c>
      <c r="U7" s="72" t="e">
        <f>Perustiedot!#REF!</f>
        <v>#REF!</v>
      </c>
      <c r="W7" s="72" t="str">
        <f>Otteluohjelma!$D$12</f>
        <v>AS</v>
      </c>
      <c r="X7" s="72" t="str">
        <f>Perustiedot!$A$10</f>
        <v>IFK_Mariehamn</v>
      </c>
      <c r="Y7" s="72" t="str">
        <f>Perustiedot!$A$10</f>
        <v>IFK_Mariehamn</v>
      </c>
      <c r="AB7" s="72" t="str">
        <f>Otteluohjelma!$B$13</f>
        <v>BC_Story</v>
      </c>
      <c r="AC7" s="72" t="e">
        <f>Perustiedot!#REF!</f>
        <v>#REF!</v>
      </c>
      <c r="AD7" s="72" t="e">
        <f>Perustiedot!#REF!</f>
        <v>#REF!</v>
      </c>
      <c r="AF7" s="72" t="str">
        <f>Otteluohjelma!$D$13</f>
        <v>IFK_Mariehamn</v>
      </c>
      <c r="AG7" s="72" t="str">
        <f>Perustiedot!$A$9</f>
        <v>GH</v>
      </c>
      <c r="AH7" s="72" t="str">
        <f>Perustiedot!$A$9</f>
        <v>GH</v>
      </c>
      <c r="AJ7" s="75" t="str">
        <f>$A$7</f>
        <v>15-16</v>
      </c>
      <c r="AK7" s="72" t="str">
        <f>Otteluohjelma!$B$14</f>
        <v>AS</v>
      </c>
      <c r="AL7" s="72" t="e">
        <f>Perustiedot!#REF!</f>
        <v>#REF!</v>
      </c>
      <c r="AM7" s="72" t="e">
        <f>Perustiedot!#REF!</f>
        <v>#REF!</v>
      </c>
      <c r="AO7" s="72" t="str">
        <f>Otteluohjelma!$D$14</f>
        <v>GH</v>
      </c>
      <c r="AP7" s="72" t="str">
        <f>Perustiedot!$A$10</f>
        <v>IFK_Mariehamn</v>
      </c>
      <c r="AQ7" s="72" t="str">
        <f>Perustiedot!$A$10</f>
        <v>IFK_Mariehamn</v>
      </c>
    </row>
    <row r="8" spans="1:44" s="3" customFormat="1" x14ac:dyDescent="0.35">
      <c r="A8" s="76"/>
      <c r="B8" s="36" t="s">
        <v>3</v>
      </c>
      <c r="C8" s="37" t="s">
        <v>7</v>
      </c>
      <c r="D8" s="37" t="s">
        <v>8</v>
      </c>
      <c r="E8" s="38"/>
      <c r="F8" s="36" t="s">
        <v>3</v>
      </c>
      <c r="G8" s="37" t="s">
        <v>7</v>
      </c>
      <c r="H8" s="37" t="s">
        <v>8</v>
      </c>
      <c r="I8" s="38" t="s">
        <v>5</v>
      </c>
      <c r="K8" s="36" t="s">
        <v>3</v>
      </c>
      <c r="L8" s="37" t="s">
        <v>7</v>
      </c>
      <c r="M8" s="37" t="s">
        <v>8</v>
      </c>
      <c r="N8" s="38"/>
      <c r="O8" s="36" t="s">
        <v>3</v>
      </c>
      <c r="P8" s="37" t="s">
        <v>7</v>
      </c>
      <c r="Q8" s="37" t="s">
        <v>8</v>
      </c>
      <c r="R8" s="76"/>
      <c r="S8" s="36" t="s">
        <v>3</v>
      </c>
      <c r="T8" s="37" t="s">
        <v>7</v>
      </c>
      <c r="U8" s="37" t="s">
        <v>8</v>
      </c>
      <c r="V8" s="38"/>
      <c r="W8" s="36" t="s">
        <v>3</v>
      </c>
      <c r="X8" s="37" t="s">
        <v>7</v>
      </c>
      <c r="Y8" s="37" t="s">
        <v>8</v>
      </c>
      <c r="Z8" s="38" t="s">
        <v>5</v>
      </c>
      <c r="AB8" s="36" t="s">
        <v>3</v>
      </c>
      <c r="AC8" s="37" t="s">
        <v>7</v>
      </c>
      <c r="AD8" s="37" t="s">
        <v>8</v>
      </c>
      <c r="AE8" s="38"/>
      <c r="AF8" s="36" t="s">
        <v>3</v>
      </c>
      <c r="AG8" s="37" t="s">
        <v>7</v>
      </c>
      <c r="AH8" s="37" t="s">
        <v>8</v>
      </c>
      <c r="AI8" s="38" t="s">
        <v>5</v>
      </c>
      <c r="AJ8" s="76"/>
      <c r="AK8" s="36" t="s">
        <v>3</v>
      </c>
      <c r="AL8" s="37" t="s">
        <v>7</v>
      </c>
      <c r="AM8" s="37" t="s">
        <v>8</v>
      </c>
      <c r="AN8" s="38"/>
      <c r="AO8" s="36" t="s">
        <v>3</v>
      </c>
      <c r="AP8" s="37" t="s">
        <v>7</v>
      </c>
      <c r="AQ8" s="37" t="s">
        <v>8</v>
      </c>
      <c r="AR8" s="38" t="s">
        <v>5</v>
      </c>
    </row>
    <row r="9" spans="1:44" x14ac:dyDescent="0.35">
      <c r="A9" s="76"/>
      <c r="B9" s="31" t="s">
        <v>86</v>
      </c>
      <c r="C9" s="30">
        <v>208</v>
      </c>
      <c r="D9" s="39">
        <f>IF(C9=0,0,IF(C9=G9,1,IF(C9&gt;G9,2,0)))</f>
        <v>0</v>
      </c>
      <c r="F9" s="31" t="s">
        <v>89</v>
      </c>
      <c r="G9" s="30">
        <v>234</v>
      </c>
      <c r="H9" s="39">
        <f>IF(G9=0,0,IF(G9=C9,1,IF(G9&gt;C9,2,0)))</f>
        <v>2</v>
      </c>
      <c r="K9" s="31" t="s">
        <v>61</v>
      </c>
      <c r="L9" s="30">
        <v>191</v>
      </c>
      <c r="M9" s="39">
        <f>IF(L9=0,0,IF(L9=P9,1,IF(L9&gt;P9,2,0)))</f>
        <v>2</v>
      </c>
      <c r="O9" s="31" t="s">
        <v>83</v>
      </c>
      <c r="P9" s="30">
        <v>152</v>
      </c>
      <c r="Q9" s="39">
        <f>IF(P9=0,0,IF(P9=L9,1,IF(P9&gt;L9,2,0)))</f>
        <v>0</v>
      </c>
      <c r="R9" s="76"/>
      <c r="S9" s="31" t="s">
        <v>54</v>
      </c>
      <c r="T9" s="30">
        <v>145</v>
      </c>
      <c r="U9" s="39">
        <f>IF(T9=0,0,IF(T9=X9,1,IF(T9&gt;X9,2,0)))</f>
        <v>0</v>
      </c>
      <c r="W9" s="31" t="s">
        <v>86</v>
      </c>
      <c r="X9" s="30">
        <v>194</v>
      </c>
      <c r="Y9" s="39">
        <f>IF(X9=0,0,IF(X9=T9,1,IF(X9&gt;T9,2,0)))</f>
        <v>2</v>
      </c>
      <c r="Z9" s="1" t="e">
        <f>IF(#REF!=#REF!,0.5,IF(#REF!&gt;#REF!,1,0))</f>
        <v>#REF!</v>
      </c>
      <c r="AB9" s="31" t="s">
        <v>89</v>
      </c>
      <c r="AC9" s="30">
        <v>210</v>
      </c>
      <c r="AD9" s="39">
        <f>IF(AC9=0,0,IF(AC9=AG9,1,IF(AC9&gt;AG9,2,0)))</f>
        <v>2</v>
      </c>
      <c r="AF9" s="31" t="s">
        <v>94</v>
      </c>
      <c r="AG9" s="30">
        <v>157</v>
      </c>
      <c r="AH9" s="39">
        <f>IF(AG9=0,0,IF(AG9=AC9,1,IF(AG9&gt;AC9,2,0)))</f>
        <v>0</v>
      </c>
      <c r="AI9" s="1" t="e">
        <f>IF(#REF!=#REF!,0.5,IF(#REF!&gt;#REF!,1,0))</f>
        <v>#REF!</v>
      </c>
      <c r="AJ9" s="76"/>
      <c r="AK9" s="31" t="s">
        <v>86</v>
      </c>
      <c r="AL9" s="30">
        <v>201</v>
      </c>
      <c r="AM9" s="39">
        <f>IF(AL9=0,0,IF(AL9=AP9,1,IF(AL9&gt;AP9,2,0)))</f>
        <v>2</v>
      </c>
      <c r="AO9" s="31" t="s">
        <v>61</v>
      </c>
      <c r="AP9" s="30">
        <v>195</v>
      </c>
      <c r="AQ9" s="39">
        <f>IF(AP9=0,0,IF(AP9=AL9,1,IF(AP9&gt;AL9,2,0)))</f>
        <v>0</v>
      </c>
      <c r="AR9" s="1" t="e">
        <f>IF(#REF!=#REF!,0.5,IF(#REF!&gt;#REF!,1,0))</f>
        <v>#REF!</v>
      </c>
    </row>
    <row r="10" spans="1:44" x14ac:dyDescent="0.35">
      <c r="A10" s="76"/>
      <c r="B10" s="31" t="s">
        <v>85</v>
      </c>
      <c r="C10" s="30">
        <v>234</v>
      </c>
      <c r="D10" s="39">
        <f t="shared" ref="D10:D11" si="0">IF(C10=0,0,IF(C10=G10,1,IF(C10&gt;G10,2,0)))</f>
        <v>2</v>
      </c>
      <c r="F10" s="31" t="s">
        <v>90</v>
      </c>
      <c r="G10" s="30">
        <v>155</v>
      </c>
      <c r="H10" s="39">
        <f t="shared" ref="H10:H11" si="1">IF(G10=0,0,IF(G10=C10,1,IF(G10&gt;C10,2,0)))</f>
        <v>0</v>
      </c>
      <c r="K10" s="31" t="s">
        <v>67</v>
      </c>
      <c r="L10" s="30">
        <v>244</v>
      </c>
      <c r="M10" s="39">
        <f t="shared" ref="M10:M11" si="2">IF(L10=0,0,IF(L10=P10,1,IF(L10&gt;P10,2,0)))</f>
        <v>2</v>
      </c>
      <c r="O10" s="31" t="s">
        <v>81</v>
      </c>
      <c r="P10" s="30">
        <v>191</v>
      </c>
      <c r="Q10" s="39">
        <f t="shared" ref="Q10:Q11" si="3">IF(P10=0,0,IF(P10=L10,1,IF(P10&gt;L10,2,0)))</f>
        <v>0</v>
      </c>
      <c r="R10" s="76"/>
      <c r="S10" s="31" t="s">
        <v>73</v>
      </c>
      <c r="T10" s="30">
        <v>139</v>
      </c>
      <c r="U10" s="39">
        <f t="shared" ref="U10:U11" si="4">IF(T10=0,0,IF(T10=X10,1,IF(T10&gt;X10,2,0)))</f>
        <v>0</v>
      </c>
      <c r="W10" s="31" t="s">
        <v>85</v>
      </c>
      <c r="X10" s="30">
        <v>211</v>
      </c>
      <c r="Y10" s="39">
        <f t="shared" ref="Y10:Y11" si="5">IF(X10=0,0,IF(X10=T10,1,IF(X10&gt;T10,2,0)))</f>
        <v>2</v>
      </c>
      <c r="AB10" s="31" t="s">
        <v>90</v>
      </c>
      <c r="AC10" s="30">
        <v>190</v>
      </c>
      <c r="AD10" s="39">
        <f t="shared" ref="AD10:AD11" si="6">IF(AC10=0,0,IF(AC10=AG10,1,IF(AC10&gt;AG10,2,0)))</f>
        <v>2</v>
      </c>
      <c r="AF10" s="31" t="s">
        <v>92</v>
      </c>
      <c r="AG10" s="30">
        <v>181</v>
      </c>
      <c r="AH10" s="39">
        <f t="shared" ref="AH10:AH11" si="7">IF(AG10=0,0,IF(AG10=AC10,1,IF(AG10&gt;AC10,2,0)))</f>
        <v>0</v>
      </c>
      <c r="AJ10" s="76"/>
      <c r="AK10" s="31" t="s">
        <v>85</v>
      </c>
      <c r="AL10" s="30">
        <v>211</v>
      </c>
      <c r="AM10" s="39">
        <f t="shared" ref="AM10:AM11" si="8">IF(AL10=0,0,IF(AL10=AP10,1,IF(AL10&gt;AP10,2,0)))</f>
        <v>0</v>
      </c>
      <c r="AO10" s="31" t="s">
        <v>67</v>
      </c>
      <c r="AP10" s="30">
        <v>225</v>
      </c>
      <c r="AQ10" s="39">
        <f t="shared" ref="AQ10:AQ11" si="9">IF(AP10=0,0,IF(AP10=AL10,1,IF(AP10&gt;AL10,2,0)))</f>
        <v>2</v>
      </c>
    </row>
    <row r="11" spans="1:44" x14ac:dyDescent="0.35">
      <c r="A11" s="76"/>
      <c r="B11" s="31" t="s">
        <v>84</v>
      </c>
      <c r="C11" s="30">
        <v>226</v>
      </c>
      <c r="D11" s="39">
        <f t="shared" si="0"/>
        <v>2</v>
      </c>
      <c r="F11" s="31" t="s">
        <v>88</v>
      </c>
      <c r="G11" s="30">
        <v>178</v>
      </c>
      <c r="H11" s="39">
        <f t="shared" si="1"/>
        <v>0</v>
      </c>
      <c r="K11" s="31" t="s">
        <v>60</v>
      </c>
      <c r="L11" s="30">
        <v>180</v>
      </c>
      <c r="M11" s="39">
        <f t="shared" si="2"/>
        <v>2</v>
      </c>
      <c r="O11" s="31" t="s">
        <v>79</v>
      </c>
      <c r="P11" s="30">
        <v>170</v>
      </c>
      <c r="Q11" s="39">
        <f t="shared" si="3"/>
        <v>0</v>
      </c>
      <c r="R11" s="76"/>
      <c r="S11" s="31" t="s">
        <v>55</v>
      </c>
      <c r="T11" s="30">
        <v>153</v>
      </c>
      <c r="U11" s="39">
        <f t="shared" si="4"/>
        <v>0</v>
      </c>
      <c r="W11" s="31" t="s">
        <v>84</v>
      </c>
      <c r="X11" s="30">
        <v>238</v>
      </c>
      <c r="Y11" s="39">
        <f t="shared" si="5"/>
        <v>2</v>
      </c>
      <c r="AB11" s="31" t="s">
        <v>88</v>
      </c>
      <c r="AC11" s="30">
        <v>180</v>
      </c>
      <c r="AD11" s="39">
        <f t="shared" si="6"/>
        <v>0</v>
      </c>
      <c r="AF11" s="31" t="s">
        <v>93</v>
      </c>
      <c r="AG11" s="30">
        <v>181</v>
      </c>
      <c r="AH11" s="39">
        <f t="shared" si="7"/>
        <v>2</v>
      </c>
      <c r="AJ11" s="76"/>
      <c r="AK11" s="31" t="s">
        <v>84</v>
      </c>
      <c r="AL11" s="30">
        <v>226</v>
      </c>
      <c r="AM11" s="39">
        <f t="shared" si="8"/>
        <v>2</v>
      </c>
      <c r="AO11" s="31" t="s">
        <v>60</v>
      </c>
      <c r="AP11" s="30">
        <v>181</v>
      </c>
      <c r="AQ11" s="39">
        <f t="shared" si="9"/>
        <v>0</v>
      </c>
    </row>
    <row r="12" spans="1:44" s="42" customFormat="1" ht="18.5" x14ac:dyDescent="0.45">
      <c r="A12" s="76"/>
      <c r="B12" s="40" t="s">
        <v>28</v>
      </c>
      <c r="C12" s="70">
        <f>SUM(C9:C11)</f>
        <v>668</v>
      </c>
      <c r="D12" s="41">
        <f>IF(C12=0,0,IF(C12=G12,5,IF(C12&gt;G12,10,0)))</f>
        <v>10</v>
      </c>
      <c r="F12" s="40" t="s">
        <v>28</v>
      </c>
      <c r="G12" s="71">
        <f>SUM(G9:G11)</f>
        <v>567</v>
      </c>
      <c r="H12" s="41">
        <f>IF(G12=0,0,IF(G12=C12,5,IF(G12&gt;C12,10,0)))</f>
        <v>0</v>
      </c>
      <c r="K12" s="40" t="s">
        <v>28</v>
      </c>
      <c r="L12" s="71">
        <f>SUM(L9:L11)</f>
        <v>615</v>
      </c>
      <c r="M12" s="41">
        <f>IF(L12=0,0,IF(L12=P12,5,IF(L12&gt;P12,10,0)))</f>
        <v>10</v>
      </c>
      <c r="O12" s="40" t="s">
        <v>28</v>
      </c>
      <c r="P12" s="71">
        <f>SUM(P9:P11)</f>
        <v>513</v>
      </c>
      <c r="Q12" s="41">
        <f>IF(P12=0,0,IF(P12=L12,5,IF(P12&gt;L12,10,0)))</f>
        <v>0</v>
      </c>
      <c r="R12" s="76"/>
      <c r="S12" s="40" t="s">
        <v>28</v>
      </c>
      <c r="T12" s="71">
        <f>SUM(T9:T11)</f>
        <v>437</v>
      </c>
      <c r="U12" s="41">
        <f>IF(T12=0,0,IF(T12=X12,5,IF(T12&gt;X12,10,0)))</f>
        <v>0</v>
      </c>
      <c r="W12" s="40" t="s">
        <v>28</v>
      </c>
      <c r="X12" s="71">
        <f>SUM(X9:X11)</f>
        <v>643</v>
      </c>
      <c r="Y12" s="41">
        <f>IF(X12=0,0,IF(X12=T12,5,IF(X12&gt;T12,10,0)))</f>
        <v>10</v>
      </c>
      <c r="AB12" s="40" t="s">
        <v>28</v>
      </c>
      <c r="AC12" s="71">
        <f>SUM(AC9:AC11)</f>
        <v>580</v>
      </c>
      <c r="AD12" s="41">
        <f>IF(AC12=0,0,IF(AC12=AG12,5,IF(AC12&gt;AG12,10,0)))</f>
        <v>10</v>
      </c>
      <c r="AF12" s="40" t="s">
        <v>28</v>
      </c>
      <c r="AG12" s="71">
        <f>SUM(AG9:AG11)</f>
        <v>519</v>
      </c>
      <c r="AH12" s="41">
        <f>IF(AG12=0,0,IF(AG12=AC12,5,IF(AG12&gt;AC12,10,0)))</f>
        <v>0</v>
      </c>
      <c r="AJ12" s="76"/>
      <c r="AK12" s="40" t="s">
        <v>28</v>
      </c>
      <c r="AL12" s="41">
        <f>SUM(AL9:AL11)</f>
        <v>638</v>
      </c>
      <c r="AM12" s="41">
        <f>IF(AL12=0,0,IF(AL12=AP12,5,IF(AL12&gt;AP12,10,0)))</f>
        <v>10</v>
      </c>
      <c r="AO12" s="40" t="s">
        <v>28</v>
      </c>
      <c r="AP12" s="41">
        <f>SUM(AP9:AP11)</f>
        <v>601</v>
      </c>
      <c r="AQ12" s="41">
        <f>IF(AP12=0,0,IF(AP12=AL12,5,IF(AP12&gt;AL12,10,0)))</f>
        <v>0</v>
      </c>
    </row>
    <row r="13" spans="1:44" s="42" customFormat="1" ht="18.5" x14ac:dyDescent="0.45">
      <c r="A13" s="76"/>
      <c r="B13" s="40" t="s">
        <v>6</v>
      </c>
      <c r="C13" s="41"/>
      <c r="D13" s="43">
        <f>SUM(D9:D12)</f>
        <v>14</v>
      </c>
      <c r="F13" s="40" t="s">
        <v>6</v>
      </c>
      <c r="G13" s="41"/>
      <c r="H13" s="43">
        <f>SUM(H9:H12)</f>
        <v>2</v>
      </c>
      <c r="K13" s="40" t="s">
        <v>6</v>
      </c>
      <c r="L13" s="41"/>
      <c r="M13" s="43">
        <f>SUM(M9:M12)</f>
        <v>16</v>
      </c>
      <c r="O13" s="40" t="s">
        <v>6</v>
      </c>
      <c r="P13" s="41"/>
      <c r="Q13" s="43">
        <f>SUM(Q9:Q12)</f>
        <v>0</v>
      </c>
      <c r="R13" s="76"/>
      <c r="S13" s="40" t="s">
        <v>6</v>
      </c>
      <c r="T13" s="41"/>
      <c r="U13" s="43">
        <f>SUM(U9:U12)</f>
        <v>0</v>
      </c>
      <c r="W13" s="40" t="s">
        <v>6</v>
      </c>
      <c r="X13" s="41"/>
      <c r="Y13" s="43">
        <f>SUM(Y9:Y12)</f>
        <v>16</v>
      </c>
      <c r="AB13" s="40" t="s">
        <v>6</v>
      </c>
      <c r="AC13" s="41"/>
      <c r="AD13" s="43">
        <f>SUM(AD9:AD12)</f>
        <v>14</v>
      </c>
      <c r="AF13" s="40" t="s">
        <v>6</v>
      </c>
      <c r="AG13" s="41"/>
      <c r="AH13" s="43">
        <f>SUM(AH9:AH12)</f>
        <v>2</v>
      </c>
      <c r="AJ13" s="76"/>
      <c r="AK13" s="40" t="s">
        <v>6</v>
      </c>
      <c r="AL13" s="41"/>
      <c r="AM13" s="43">
        <f>SUM(AM9:AM12)</f>
        <v>14</v>
      </c>
      <c r="AO13" s="40" t="s">
        <v>6</v>
      </c>
      <c r="AP13" s="41"/>
      <c r="AQ13" s="43">
        <f>SUM(AQ9:AQ12)</f>
        <v>2</v>
      </c>
    </row>
    <row r="16" spans="1:44" s="3" customFormat="1" ht="14.5" customHeight="1" x14ac:dyDescent="0.35">
      <c r="A16" s="75" t="str">
        <f>Otteluohjelma!$E$9&amp;"-"&amp;Otteluohjelma!$G$9</f>
        <v>17-18</v>
      </c>
      <c r="B16" s="72" t="str">
        <f>Otteluohjelma!$E$10</f>
        <v>JoesGold</v>
      </c>
      <c r="C16" s="72" t="e">
        <f>Perustiedot!#REF!</f>
        <v>#REF!</v>
      </c>
      <c r="D16" s="72" t="e">
        <f>Perustiedot!#REF!</f>
        <v>#REF!</v>
      </c>
      <c r="F16" s="72" t="str">
        <f>Otteluohjelma!$G$10</f>
        <v>OPS</v>
      </c>
      <c r="G16" s="72" t="e">
        <f>Perustiedot!#REF!</f>
        <v>#REF!</v>
      </c>
      <c r="H16" s="72" t="e">
        <f>Perustiedot!#REF!</f>
        <v>#REF!</v>
      </c>
      <c r="K16" s="72" t="str">
        <f>Otteluohjelma!$E$11</f>
        <v>AS</v>
      </c>
      <c r="L16" s="72" t="e">
        <f>Perustiedot!#REF!</f>
        <v>#REF!</v>
      </c>
      <c r="M16" s="72" t="e">
        <f>Perustiedot!#REF!</f>
        <v>#REF!</v>
      </c>
      <c r="O16" s="72" t="str">
        <f>Otteluohjelma!$G$11</f>
        <v>IFK_Mariehamn</v>
      </c>
      <c r="P16" s="72" t="e">
        <f>Perustiedot!#REF!</f>
        <v>#REF!</v>
      </c>
      <c r="Q16" s="72" t="e">
        <f>Perustiedot!#REF!</f>
        <v>#REF!</v>
      </c>
      <c r="R16" s="73" t="str">
        <f>$A$16</f>
        <v>17-18</v>
      </c>
      <c r="S16" s="72" t="str">
        <f>Otteluohjelma!$E$12</f>
        <v>BC_Story</v>
      </c>
      <c r="T16" s="72" t="e">
        <f>Perustiedot!#REF!</f>
        <v>#REF!</v>
      </c>
      <c r="U16" s="72" t="e">
        <f>Perustiedot!#REF!</f>
        <v>#REF!</v>
      </c>
      <c r="W16" s="72" t="str">
        <f>Otteluohjelma!$G$12</f>
        <v>GH</v>
      </c>
      <c r="X16" s="72" t="e">
        <f>Perustiedot!#REF!</f>
        <v>#REF!</v>
      </c>
      <c r="Y16" s="72" t="e">
        <f>Perustiedot!#REF!</f>
        <v>#REF!</v>
      </c>
      <c r="AB16" s="72" t="str">
        <f>Otteluohjelma!$E$13</f>
        <v>OPS</v>
      </c>
      <c r="AC16" s="72" t="e">
        <f>Perustiedot!#REF!</f>
        <v>#REF!</v>
      </c>
      <c r="AD16" s="72" t="e">
        <f>Perustiedot!#REF!</f>
        <v>#REF!</v>
      </c>
      <c r="AF16" s="72" t="str">
        <f>Otteluohjelma!$G$13</f>
        <v>AS</v>
      </c>
      <c r="AG16" s="72" t="e">
        <f>Perustiedot!#REF!</f>
        <v>#REF!</v>
      </c>
      <c r="AH16" s="72" t="e">
        <f>Perustiedot!#REF!</f>
        <v>#REF!</v>
      </c>
      <c r="AJ16" s="73" t="str">
        <f>$A$16</f>
        <v>17-18</v>
      </c>
      <c r="AK16" s="72" t="str">
        <f>Otteluohjelma!$E$14</f>
        <v>IFK_Mariehamn</v>
      </c>
      <c r="AL16" s="72" t="e">
        <f>Perustiedot!#REF!</f>
        <v>#REF!</v>
      </c>
      <c r="AM16" s="72" t="e">
        <f>Perustiedot!#REF!</f>
        <v>#REF!</v>
      </c>
      <c r="AO16" s="72" t="str">
        <f>Otteluohjelma!$G$14</f>
        <v>JoesGold</v>
      </c>
      <c r="AP16" s="72" t="e">
        <f>Perustiedot!#REF!</f>
        <v>#REF!</v>
      </c>
      <c r="AQ16" s="72" t="e">
        <f>Perustiedot!#REF!</f>
        <v>#REF!</v>
      </c>
    </row>
    <row r="17" spans="1:45" s="3" customFormat="1" x14ac:dyDescent="0.35">
      <c r="A17" s="76"/>
      <c r="B17" s="36" t="s">
        <v>3</v>
      </c>
      <c r="C17" s="37" t="s">
        <v>7</v>
      </c>
      <c r="D17" s="37" t="s">
        <v>8</v>
      </c>
      <c r="E17" s="38"/>
      <c r="F17" s="36" t="s">
        <v>3</v>
      </c>
      <c r="G17" s="37" t="s">
        <v>7</v>
      </c>
      <c r="H17" s="37" t="s">
        <v>8</v>
      </c>
      <c r="I17" s="38" t="s">
        <v>5</v>
      </c>
      <c r="K17" s="36" t="s">
        <v>3</v>
      </c>
      <c r="L17" s="37" t="s">
        <v>7</v>
      </c>
      <c r="M17" s="37" t="s">
        <v>8</v>
      </c>
      <c r="N17" s="38"/>
      <c r="O17" s="36" t="s">
        <v>3</v>
      </c>
      <c r="P17" s="37" t="s">
        <v>7</v>
      </c>
      <c r="Q17" s="37" t="s">
        <v>8</v>
      </c>
      <c r="R17" s="74"/>
      <c r="S17" s="36" t="s">
        <v>3</v>
      </c>
      <c r="T17" s="37" t="s">
        <v>7</v>
      </c>
      <c r="U17" s="37" t="s">
        <v>8</v>
      </c>
      <c r="V17" s="38"/>
      <c r="W17" s="36" t="s">
        <v>3</v>
      </c>
      <c r="X17" s="37" t="s">
        <v>7</v>
      </c>
      <c r="Y17" s="37" t="s">
        <v>8</v>
      </c>
      <c r="Z17" s="38" t="s">
        <v>5</v>
      </c>
      <c r="AB17" s="36" t="s">
        <v>3</v>
      </c>
      <c r="AC17" s="37" t="s">
        <v>7</v>
      </c>
      <c r="AD17" s="37" t="s">
        <v>8</v>
      </c>
      <c r="AE17" s="38"/>
      <c r="AF17" s="36" t="s">
        <v>3</v>
      </c>
      <c r="AG17" s="37" t="s">
        <v>7</v>
      </c>
      <c r="AH17" s="37" t="s">
        <v>8</v>
      </c>
      <c r="AI17" s="38" t="s">
        <v>5</v>
      </c>
      <c r="AJ17" s="74"/>
      <c r="AK17" s="36" t="s">
        <v>3</v>
      </c>
      <c r="AL17" s="37" t="s">
        <v>7</v>
      </c>
      <c r="AM17" s="37" t="s">
        <v>8</v>
      </c>
      <c r="AN17" s="38"/>
      <c r="AO17" s="36" t="s">
        <v>3</v>
      </c>
      <c r="AP17" s="37" t="s">
        <v>7</v>
      </c>
      <c r="AQ17" s="37" t="s">
        <v>8</v>
      </c>
      <c r="AR17" s="38" t="s">
        <v>5</v>
      </c>
    </row>
    <row r="18" spans="1:45" x14ac:dyDescent="0.35">
      <c r="A18" s="76"/>
      <c r="B18" s="31" t="s">
        <v>54</v>
      </c>
      <c r="C18" s="30">
        <v>211</v>
      </c>
      <c r="D18" s="39">
        <f>IF(C18=0,0,IF(C18=G18,1,IF(C18&gt;G18,2,0)))</f>
        <v>2</v>
      </c>
      <c r="F18" s="31" t="s">
        <v>83</v>
      </c>
      <c r="G18" s="30">
        <v>184</v>
      </c>
      <c r="H18" s="39">
        <f>IF(G18=0,0,IF(G18=C18,1,IF(G18&gt;C18,2,0)))</f>
        <v>0</v>
      </c>
      <c r="K18" s="31" t="s">
        <v>86</v>
      </c>
      <c r="L18" s="30">
        <v>173</v>
      </c>
      <c r="M18" s="39">
        <f>IF(L18=0,0,IF(L18=P18,1,IF(L18&gt;P18,2,0)))</f>
        <v>0</v>
      </c>
      <c r="O18" s="31" t="s">
        <v>95</v>
      </c>
      <c r="P18" s="30">
        <v>190</v>
      </c>
      <c r="Q18" s="39">
        <f>IF(P18=0,0,IF(P18=L18,1,IF(P18&gt;L18,2,0)))</f>
        <v>2</v>
      </c>
      <c r="R18" s="74"/>
      <c r="S18" s="31" t="s">
        <v>89</v>
      </c>
      <c r="T18" s="30">
        <v>181</v>
      </c>
      <c r="U18" s="39">
        <f>IF(T18=0,0,IF(T18=X18,1,IF(T18&gt;X18,2,0)))</f>
        <v>0</v>
      </c>
      <c r="W18" s="31" t="s">
        <v>61</v>
      </c>
      <c r="X18" s="30">
        <v>222</v>
      </c>
      <c r="Y18" s="39">
        <f>IF(X18=0,0,IF(X18=T18,1,IF(X18&gt;T18,2,0)))</f>
        <v>2</v>
      </c>
      <c r="Z18" s="1" t="e">
        <f>IF(#REF!=#REF!,0.5,IF(#REF!&gt;#REF!,1,0))</f>
        <v>#REF!</v>
      </c>
      <c r="AB18" s="31" t="s">
        <v>83</v>
      </c>
      <c r="AC18" s="30">
        <v>208</v>
      </c>
      <c r="AD18" s="39">
        <f>IF(AC18=0,0,IF(AC18=AG18,1,IF(AC18&gt;AG18,2,0)))</f>
        <v>2</v>
      </c>
      <c r="AF18" s="31" t="s">
        <v>86</v>
      </c>
      <c r="AG18" s="30">
        <v>184</v>
      </c>
      <c r="AH18" s="39">
        <f>IF(AG18=0,0,IF(AG18=AC18,1,IF(AG18&gt;AC18,2,0)))</f>
        <v>0</v>
      </c>
      <c r="AI18" s="1" t="e">
        <f>IF(#REF!=#REF!,0.5,IF(#REF!&gt;#REF!,1,0))</f>
        <v>#REF!</v>
      </c>
      <c r="AJ18" s="74"/>
      <c r="AK18" s="31" t="s">
        <v>95</v>
      </c>
      <c r="AL18" s="30">
        <v>169</v>
      </c>
      <c r="AM18" s="39">
        <f>IF(AL18=0,0,IF(AL18=AP18,1,IF(AL18&gt;AP18,2,0)))</f>
        <v>2</v>
      </c>
      <c r="AO18" s="31" t="s">
        <v>54</v>
      </c>
      <c r="AP18" s="30">
        <v>156</v>
      </c>
      <c r="AQ18" s="39">
        <f>IF(AP18=0,0,IF(AP18=AL18,1,IF(AP18&gt;AL18,2,0)))</f>
        <v>0</v>
      </c>
      <c r="AR18" s="1" t="e">
        <f>IF(#REF!=#REF!,0.5,IF(#REF!&gt;#REF!,1,0))</f>
        <v>#REF!</v>
      </c>
    </row>
    <row r="19" spans="1:45" x14ac:dyDescent="0.35">
      <c r="A19" s="76"/>
      <c r="B19" s="31" t="s">
        <v>53</v>
      </c>
      <c r="C19" s="30">
        <v>181</v>
      </c>
      <c r="D19" s="39">
        <f t="shared" ref="D19:D20" si="10">IF(C19=0,0,IF(C19=G19,1,IF(C19&gt;G19,2,0)))</f>
        <v>2</v>
      </c>
      <c r="F19" s="31" t="s">
        <v>80</v>
      </c>
      <c r="G19" s="30">
        <v>119</v>
      </c>
      <c r="H19" s="39">
        <f t="shared" ref="H19:H20" si="11">IF(G19=0,0,IF(G19=C19,1,IF(G19&gt;C19,2,0)))</f>
        <v>0</v>
      </c>
      <c r="K19" s="31" t="s">
        <v>85</v>
      </c>
      <c r="L19" s="30">
        <v>183</v>
      </c>
      <c r="M19" s="39">
        <f t="shared" ref="M19:M20" si="12">IF(L19=0,0,IF(L19=P19,1,IF(L19&gt;P19,2,0)))</f>
        <v>0</v>
      </c>
      <c r="O19" s="31" t="s">
        <v>92</v>
      </c>
      <c r="P19" s="30">
        <v>188</v>
      </c>
      <c r="Q19" s="39">
        <f t="shared" ref="Q19:Q20" si="13">IF(P19=0,0,IF(P19=L19,1,IF(P19&gt;L19,2,0)))</f>
        <v>2</v>
      </c>
      <c r="R19" s="74"/>
      <c r="S19" s="31" t="s">
        <v>90</v>
      </c>
      <c r="T19" s="30">
        <v>234</v>
      </c>
      <c r="U19" s="39">
        <f t="shared" ref="U19:U20" si="14">IF(T19=0,0,IF(T19=X19,1,IF(T19&gt;X19,2,0)))</f>
        <v>2</v>
      </c>
      <c r="W19" s="31" t="s">
        <v>67</v>
      </c>
      <c r="X19" s="30">
        <v>149</v>
      </c>
      <c r="Y19" s="39">
        <f t="shared" ref="Y19:Y20" si="15">IF(X19=0,0,IF(X19=T19,1,IF(X19&gt;T19,2,0)))</f>
        <v>0</v>
      </c>
      <c r="Z19" s="1" t="e">
        <f>IF(#REF!=#REF!,0.5,IF(#REF!&gt;#REF!,1,0))</f>
        <v>#REF!</v>
      </c>
      <c r="AB19" s="31" t="s">
        <v>80</v>
      </c>
      <c r="AC19" s="30">
        <v>178</v>
      </c>
      <c r="AD19" s="39">
        <f t="shared" ref="AD19:AD20" si="16">IF(AC19=0,0,IF(AC19=AG19,1,IF(AC19&gt;AG19,2,0)))</f>
        <v>0</v>
      </c>
      <c r="AF19" s="31" t="s">
        <v>85</v>
      </c>
      <c r="AG19" s="30">
        <v>180</v>
      </c>
      <c r="AH19" s="39">
        <f t="shared" ref="AH19:AH20" si="17">IF(AG19=0,0,IF(AG19=AC19,1,IF(AG19&gt;AC19,2,0)))</f>
        <v>2</v>
      </c>
      <c r="AI19" s="1" t="e">
        <f>IF(#REF!=#REF!,0.5,IF(#REF!&gt;#REF!,1,0))</f>
        <v>#REF!</v>
      </c>
      <c r="AJ19" s="74"/>
      <c r="AK19" s="31" t="s">
        <v>92</v>
      </c>
      <c r="AL19" s="30">
        <v>214</v>
      </c>
      <c r="AM19" s="39">
        <f t="shared" ref="AM19:AM20" si="18">IF(AL19=0,0,IF(AL19=AP19,1,IF(AL19&gt;AP19,2,0)))</f>
        <v>2</v>
      </c>
      <c r="AO19" s="31" t="s">
        <v>53</v>
      </c>
      <c r="AP19" s="30">
        <v>143</v>
      </c>
      <c r="AQ19" s="39">
        <f t="shared" ref="AQ19:AQ20" si="19">IF(AP19=0,0,IF(AP19=AL19,1,IF(AP19&gt;AL19,2,0)))</f>
        <v>0</v>
      </c>
      <c r="AR19" s="1" t="e">
        <f>IF(#REF!=#REF!,0.5,IF(#REF!&gt;#REF!,1,0))</f>
        <v>#REF!</v>
      </c>
    </row>
    <row r="20" spans="1:45" x14ac:dyDescent="0.35">
      <c r="A20" s="76"/>
      <c r="B20" s="31" t="s">
        <v>55</v>
      </c>
      <c r="C20" s="30">
        <v>145</v>
      </c>
      <c r="D20" s="39">
        <f t="shared" si="10"/>
        <v>0</v>
      </c>
      <c r="F20" s="31" t="s">
        <v>79</v>
      </c>
      <c r="G20" s="30">
        <v>198</v>
      </c>
      <c r="H20" s="39">
        <f t="shared" si="11"/>
        <v>2</v>
      </c>
      <c r="K20" s="31" t="s">
        <v>84</v>
      </c>
      <c r="L20" s="30">
        <v>259</v>
      </c>
      <c r="M20" s="39">
        <f t="shared" si="12"/>
        <v>2</v>
      </c>
      <c r="O20" s="31" t="s">
        <v>93</v>
      </c>
      <c r="P20" s="30">
        <v>204</v>
      </c>
      <c r="Q20" s="39">
        <f t="shared" si="13"/>
        <v>0</v>
      </c>
      <c r="R20" s="74"/>
      <c r="S20" s="31" t="s">
        <v>88</v>
      </c>
      <c r="T20" s="30">
        <v>190</v>
      </c>
      <c r="U20" s="39">
        <f t="shared" si="14"/>
        <v>2</v>
      </c>
      <c r="W20" s="31" t="s">
        <v>60</v>
      </c>
      <c r="X20" s="30">
        <v>186</v>
      </c>
      <c r="Y20" s="39">
        <f t="shared" si="15"/>
        <v>0</v>
      </c>
      <c r="AB20" s="31" t="s">
        <v>79</v>
      </c>
      <c r="AC20" s="30">
        <v>163</v>
      </c>
      <c r="AD20" s="39">
        <f t="shared" si="16"/>
        <v>0</v>
      </c>
      <c r="AF20" s="31" t="s">
        <v>84</v>
      </c>
      <c r="AG20" s="30">
        <v>237</v>
      </c>
      <c r="AH20" s="39">
        <f t="shared" si="17"/>
        <v>2</v>
      </c>
      <c r="AJ20" s="74"/>
      <c r="AK20" s="31" t="s">
        <v>93</v>
      </c>
      <c r="AL20" s="30">
        <v>137</v>
      </c>
      <c r="AM20" s="39">
        <f t="shared" si="18"/>
        <v>0</v>
      </c>
      <c r="AO20" s="31" t="s">
        <v>55</v>
      </c>
      <c r="AP20" s="30">
        <v>153</v>
      </c>
      <c r="AQ20" s="39">
        <f t="shared" si="19"/>
        <v>2</v>
      </c>
    </row>
    <row r="21" spans="1:45" ht="18.5" x14ac:dyDescent="0.45">
      <c r="A21" s="76"/>
      <c r="B21" s="40" t="s">
        <v>28</v>
      </c>
      <c r="C21" s="41">
        <f>SUM(C18:C20)</f>
        <v>537</v>
      </c>
      <c r="D21" s="41">
        <f>IF(C21=0,0,IF(C21=G21,5,IF(C21&gt;G21,10,0)))</f>
        <v>10</v>
      </c>
      <c r="E21" s="42"/>
      <c r="F21" s="40" t="s">
        <v>28</v>
      </c>
      <c r="G21" s="41">
        <f>SUM(G18:G20)</f>
        <v>501</v>
      </c>
      <c r="H21" s="41">
        <f>IF(G21=0,0,IF(G21=C21,5,IF(G21&gt;C21,10,0)))</f>
        <v>0</v>
      </c>
      <c r="I21" s="42"/>
      <c r="J21" s="42"/>
      <c r="K21" s="40" t="s">
        <v>28</v>
      </c>
      <c r="L21" s="71">
        <f>SUM(L18:L20)</f>
        <v>615</v>
      </c>
      <c r="M21" s="41">
        <f>IF(L21=0,0,IF(L21=P21,5,IF(L21&gt;P21,10,0)))</f>
        <v>10</v>
      </c>
      <c r="N21" s="42"/>
      <c r="O21" s="40" t="s">
        <v>28</v>
      </c>
      <c r="P21" s="71">
        <f>SUM(P18:P20)</f>
        <v>582</v>
      </c>
      <c r="Q21" s="41">
        <f>IF(P21=0,0,IF(P21=L21,5,IF(P21&gt;L21,10,0)))</f>
        <v>0</v>
      </c>
      <c r="R21" s="74"/>
      <c r="S21" s="40" t="s">
        <v>28</v>
      </c>
      <c r="T21" s="71">
        <f>SUM(T18:T20)</f>
        <v>605</v>
      </c>
      <c r="U21" s="41">
        <f>IF(T21=0,0,IF(T21=X21,5,IF(T21&gt;X21,10,0)))</f>
        <v>10</v>
      </c>
      <c r="V21" s="42"/>
      <c r="W21" s="40" t="s">
        <v>28</v>
      </c>
      <c r="X21" s="41">
        <f>SUM(X18:X20)</f>
        <v>557</v>
      </c>
      <c r="Y21" s="41">
        <f>IF(X21=0,0,IF(X21=T21,5,IF(X21&gt;T21,10,0)))</f>
        <v>0</v>
      </c>
      <c r="Z21" s="42"/>
      <c r="AA21" s="42"/>
      <c r="AB21" s="40" t="s">
        <v>28</v>
      </c>
      <c r="AC21" s="71">
        <f>SUM(AC18:AC20)</f>
        <v>549</v>
      </c>
      <c r="AD21" s="41">
        <f>IF(AC21=0,0,IF(AC21=AG21,5,IF(AC21&gt;AG21,10,0)))</f>
        <v>0</v>
      </c>
      <c r="AE21" s="42"/>
      <c r="AF21" s="40" t="s">
        <v>28</v>
      </c>
      <c r="AG21" s="41">
        <f>SUM(AG18:AG20)</f>
        <v>601</v>
      </c>
      <c r="AH21" s="41">
        <f>IF(AG21=0,0,IF(AG21=AC21,5,IF(AG21&gt;AC21,10,0)))</f>
        <v>10</v>
      </c>
      <c r="AJ21" s="74"/>
      <c r="AK21" s="40" t="s">
        <v>28</v>
      </c>
      <c r="AL21" s="41">
        <f>SUM(AL18:AL20)</f>
        <v>520</v>
      </c>
      <c r="AM21" s="41">
        <f>IF(AL21=0,0,IF(AL21=AP21,5,IF(AL21&gt;AP21,10,0)))</f>
        <v>10</v>
      </c>
      <c r="AN21" s="42"/>
      <c r="AO21" s="40" t="s">
        <v>28</v>
      </c>
      <c r="AP21" s="71">
        <f>SUM(AP18:AP20)</f>
        <v>452</v>
      </c>
      <c r="AQ21" s="41">
        <f>IF(AP21=0,0,IF(AP21=AL21,5,IF(AP21&gt;AL21,10,0)))</f>
        <v>0</v>
      </c>
      <c r="AR21" s="42"/>
      <c r="AS21" s="42"/>
    </row>
    <row r="22" spans="1:45" ht="18.5" x14ac:dyDescent="0.45">
      <c r="A22" s="76"/>
      <c r="B22" s="40" t="s">
        <v>6</v>
      </c>
      <c r="C22" s="41"/>
      <c r="D22" s="43">
        <f>SUM(D18:D21)</f>
        <v>14</v>
      </c>
      <c r="E22" s="42"/>
      <c r="F22" s="40" t="s">
        <v>6</v>
      </c>
      <c r="G22" s="41"/>
      <c r="H22" s="43">
        <f>SUM(H18:H21)</f>
        <v>2</v>
      </c>
      <c r="I22" s="42"/>
      <c r="J22" s="42"/>
      <c r="K22" s="40" t="s">
        <v>6</v>
      </c>
      <c r="L22" s="41"/>
      <c r="M22" s="43">
        <f>SUM(M18:M21)</f>
        <v>12</v>
      </c>
      <c r="N22" s="42"/>
      <c r="O22" s="40" t="s">
        <v>6</v>
      </c>
      <c r="P22" s="41"/>
      <c r="Q22" s="43">
        <f>SUM(Q18:Q21)</f>
        <v>4</v>
      </c>
      <c r="R22" s="74"/>
      <c r="S22" s="40" t="s">
        <v>6</v>
      </c>
      <c r="T22" s="41"/>
      <c r="U22" s="43">
        <f>SUM(U18:U21)</f>
        <v>14</v>
      </c>
      <c r="V22" s="42"/>
      <c r="W22" s="40" t="s">
        <v>6</v>
      </c>
      <c r="X22" s="41"/>
      <c r="Y22" s="43">
        <f>SUM(Y18:Y21)</f>
        <v>2</v>
      </c>
      <c r="Z22" s="42"/>
      <c r="AA22" s="42"/>
      <c r="AB22" s="40" t="s">
        <v>6</v>
      </c>
      <c r="AC22" s="41"/>
      <c r="AD22" s="43">
        <f>SUM(AD18:AD21)</f>
        <v>2</v>
      </c>
      <c r="AE22" s="42"/>
      <c r="AF22" s="40" t="s">
        <v>6</v>
      </c>
      <c r="AG22" s="41"/>
      <c r="AH22" s="43">
        <f>SUM(AH18:AH21)</f>
        <v>14</v>
      </c>
      <c r="AJ22" s="74"/>
      <c r="AK22" s="40" t="s">
        <v>6</v>
      </c>
      <c r="AL22" s="41"/>
      <c r="AM22" s="43">
        <f>SUM(AM18:AM21)</f>
        <v>14</v>
      </c>
      <c r="AN22" s="42"/>
      <c r="AO22" s="40" t="s">
        <v>6</v>
      </c>
      <c r="AP22" s="41"/>
      <c r="AQ22" s="43">
        <f>SUM(AQ18:AQ21)</f>
        <v>2</v>
      </c>
      <c r="AR22" s="42"/>
      <c r="AS22" s="42"/>
    </row>
    <row r="25" spans="1:45" s="3" customFormat="1" ht="14.5" customHeight="1" x14ac:dyDescent="0.35">
      <c r="A25" s="75" t="str">
        <f>Otteluohjelma!$H$9&amp;"-"&amp;Otteluohjelma!$J$9</f>
        <v>19-20</v>
      </c>
      <c r="B25" s="72" t="str">
        <f>Otteluohjelma!$H$10</f>
        <v>GH</v>
      </c>
      <c r="C25" s="72"/>
      <c r="D25" s="72"/>
      <c r="F25" s="72" t="str">
        <f>Otteluohjelma!$J$10</f>
        <v>IFK_Mariehamn</v>
      </c>
      <c r="G25" s="72" t="e">
        <f>Perustiedot!#REF!</f>
        <v>#REF!</v>
      </c>
      <c r="H25" s="72" t="e">
        <f>Perustiedot!#REF!</f>
        <v>#REF!</v>
      </c>
      <c r="K25" s="72" t="str">
        <f>Otteluohjelma!$H$11</f>
        <v>BC_Story</v>
      </c>
      <c r="L25" s="72" t="str">
        <f>Perustiedot!$A$6</f>
        <v>BC_Story</v>
      </c>
      <c r="M25" s="72" t="str">
        <f>Perustiedot!$A$6</f>
        <v>BC_Story</v>
      </c>
      <c r="O25" s="72" t="str">
        <f>Otteluohjelma!$J$11</f>
        <v>JoesGold</v>
      </c>
      <c r="P25" s="72"/>
      <c r="Q25" s="72"/>
      <c r="R25" s="73" t="str">
        <f>$A$25</f>
        <v>19-20</v>
      </c>
      <c r="S25" s="72" t="str">
        <f>Otteluohjelma!$H$12</f>
        <v>IFK_Mariehamn</v>
      </c>
      <c r="T25" s="72"/>
      <c r="U25" s="72"/>
      <c r="W25" s="72" t="str">
        <f>Otteluohjelma!$J$12</f>
        <v>OPS</v>
      </c>
      <c r="X25" s="72" t="e">
        <f>Perustiedot!#REF!</f>
        <v>#REF!</v>
      </c>
      <c r="Y25" s="72" t="e">
        <f>Perustiedot!#REF!</f>
        <v>#REF!</v>
      </c>
      <c r="AB25" s="72" t="str">
        <f>Otteluohjelma!$H$13</f>
        <v>JoesGold</v>
      </c>
      <c r="AC25" s="72" t="str">
        <f>Perustiedot!$A$6</f>
        <v>BC_Story</v>
      </c>
      <c r="AD25" s="72" t="str">
        <f>Perustiedot!$A$6</f>
        <v>BC_Story</v>
      </c>
      <c r="AF25" s="72" t="str">
        <f>Otteluohjelma!$J$13</f>
        <v>GH</v>
      </c>
      <c r="AG25" s="72"/>
      <c r="AH25" s="72"/>
      <c r="AJ25" s="73" t="str">
        <f>$A$25</f>
        <v>19-20</v>
      </c>
      <c r="AK25" s="72" t="str">
        <f>Otteluohjelma!$H$14</f>
        <v>OPS</v>
      </c>
      <c r="AL25" s="72"/>
      <c r="AM25" s="72"/>
      <c r="AO25" s="72" t="str">
        <f>Otteluohjelma!$J$14</f>
        <v>BC_Story</v>
      </c>
      <c r="AP25" s="72" t="e">
        <f>Perustiedot!#REF!</f>
        <v>#REF!</v>
      </c>
      <c r="AQ25" s="72" t="e">
        <f>Perustiedot!#REF!</f>
        <v>#REF!</v>
      </c>
    </row>
    <row r="26" spans="1:45" s="3" customFormat="1" x14ac:dyDescent="0.35">
      <c r="A26" s="76"/>
      <c r="B26" s="36" t="s">
        <v>3</v>
      </c>
      <c r="C26" s="37" t="s">
        <v>7</v>
      </c>
      <c r="D26" s="37" t="s">
        <v>8</v>
      </c>
      <c r="E26" s="38"/>
      <c r="F26" s="36" t="s">
        <v>3</v>
      </c>
      <c r="G26" s="37" t="s">
        <v>7</v>
      </c>
      <c r="H26" s="37" t="s">
        <v>8</v>
      </c>
      <c r="I26" s="38" t="s">
        <v>5</v>
      </c>
      <c r="K26" s="36" t="s">
        <v>3</v>
      </c>
      <c r="L26" s="37" t="s">
        <v>7</v>
      </c>
      <c r="M26" s="37" t="s">
        <v>8</v>
      </c>
      <c r="N26" s="38"/>
      <c r="O26" s="36" t="s">
        <v>3</v>
      </c>
      <c r="P26" s="37" t="s">
        <v>7</v>
      </c>
      <c r="Q26" s="37" t="s">
        <v>8</v>
      </c>
      <c r="R26" s="74"/>
      <c r="S26" s="36" t="s">
        <v>3</v>
      </c>
      <c r="T26" s="37" t="s">
        <v>7</v>
      </c>
      <c r="U26" s="37" t="s">
        <v>8</v>
      </c>
      <c r="V26" s="38"/>
      <c r="W26" s="36" t="s">
        <v>3</v>
      </c>
      <c r="X26" s="37" t="s">
        <v>7</v>
      </c>
      <c r="Y26" s="37" t="s">
        <v>8</v>
      </c>
      <c r="Z26" s="38" t="s">
        <v>5</v>
      </c>
      <c r="AB26" s="36" t="s">
        <v>3</v>
      </c>
      <c r="AC26" s="37" t="s">
        <v>7</v>
      </c>
      <c r="AD26" s="37" t="s">
        <v>8</v>
      </c>
      <c r="AE26" s="38"/>
      <c r="AF26" s="36" t="s">
        <v>3</v>
      </c>
      <c r="AG26" s="37" t="s">
        <v>7</v>
      </c>
      <c r="AH26" s="37" t="s">
        <v>8</v>
      </c>
      <c r="AI26" s="38" t="s">
        <v>5</v>
      </c>
      <c r="AJ26" s="74"/>
      <c r="AK26" s="36" t="s">
        <v>3</v>
      </c>
      <c r="AL26" s="37" t="s">
        <v>7</v>
      </c>
      <c r="AM26" s="37" t="s">
        <v>8</v>
      </c>
      <c r="AN26" s="38"/>
      <c r="AO26" s="36" t="s">
        <v>3</v>
      </c>
      <c r="AP26" s="37" t="s">
        <v>7</v>
      </c>
      <c r="AQ26" s="37" t="s">
        <v>8</v>
      </c>
      <c r="AR26" s="38" t="s">
        <v>5</v>
      </c>
    </row>
    <row r="27" spans="1:45" x14ac:dyDescent="0.35">
      <c r="A27" s="76"/>
      <c r="B27" s="31" t="s">
        <v>61</v>
      </c>
      <c r="C27" s="30">
        <v>174</v>
      </c>
      <c r="D27" s="39">
        <f>IF(C27=0,0,IF(C27=G27,1,IF(C27&gt;G27,2,0)))</f>
        <v>2</v>
      </c>
      <c r="F27" s="31" t="s">
        <v>94</v>
      </c>
      <c r="G27" s="30">
        <v>159</v>
      </c>
      <c r="H27" s="39">
        <f>IF(G27=0,0,IF(G27=C27,1,IF(G27&gt;C27,2,0)))</f>
        <v>0</v>
      </c>
      <c r="K27" s="31" t="s">
        <v>89</v>
      </c>
      <c r="L27" s="30">
        <v>189</v>
      </c>
      <c r="M27" s="39">
        <f>IF(L27=0,0,IF(L27=P27,1,IF(L27&gt;P27,2,0)))</f>
        <v>2</v>
      </c>
      <c r="O27" s="31" t="s">
        <v>54</v>
      </c>
      <c r="P27" s="30">
        <v>184</v>
      </c>
      <c r="Q27" s="39">
        <f>IF(P27=0,0,IF(P27=L27,1,IF(P27&gt;L27,2,0)))</f>
        <v>0</v>
      </c>
      <c r="R27" s="74"/>
      <c r="S27" s="31" t="s">
        <v>95</v>
      </c>
      <c r="T27" s="30">
        <v>181</v>
      </c>
      <c r="U27" s="39">
        <f>IF(T27=0,0,IF(T27=X27,1,IF(T27&gt;X27,2,0)))</f>
        <v>0</v>
      </c>
      <c r="W27" s="31" t="s">
        <v>83</v>
      </c>
      <c r="X27" s="30">
        <v>189</v>
      </c>
      <c r="Y27" s="39">
        <f>IF(X27=0,0,IF(X27=T27,1,IF(X27&gt;T27,2,0)))</f>
        <v>2</v>
      </c>
      <c r="Z27" s="1" t="e">
        <f>IF(#REF!=#REF!,0.5,IF(#REF!&gt;#REF!,1,0))</f>
        <v>#REF!</v>
      </c>
      <c r="AB27" s="31" t="s">
        <v>54</v>
      </c>
      <c r="AC27" s="30">
        <v>177</v>
      </c>
      <c r="AD27" s="39">
        <f>IF(AC27=0,0,IF(AC27=AG27,1,IF(AC27&gt;AG27,2,0)))</f>
        <v>0</v>
      </c>
      <c r="AF27" s="31" t="s">
        <v>61</v>
      </c>
      <c r="AG27" s="30">
        <v>194</v>
      </c>
      <c r="AH27" s="39">
        <f>IF(AG27=0,0,IF(AG27=AC27,1,IF(AG27&gt;AC27,2,0)))</f>
        <v>2</v>
      </c>
      <c r="AI27" s="1" t="e">
        <f>IF(#REF!=#REF!,0.5,IF(#REF!&gt;#REF!,1,0))</f>
        <v>#REF!</v>
      </c>
      <c r="AJ27" s="74"/>
      <c r="AK27" s="31" t="s">
        <v>83</v>
      </c>
      <c r="AL27" s="30">
        <v>189</v>
      </c>
      <c r="AM27" s="39">
        <f>IF(AL27=0,0,IF(AL27=AP27,1,IF(AL27&gt;AP27,2,0)))</f>
        <v>2</v>
      </c>
      <c r="AO27" s="31" t="s">
        <v>89</v>
      </c>
      <c r="AP27" s="30">
        <v>173</v>
      </c>
      <c r="AQ27" s="39">
        <f>IF(AP27=0,0,IF(AP27=AL27,1,IF(AP27&gt;AL27,2,0)))</f>
        <v>0</v>
      </c>
      <c r="AR27" s="1" t="e">
        <f>IF(#REF!=#REF!,0.5,IF(#REF!&gt;#REF!,1,0))</f>
        <v>#REF!</v>
      </c>
    </row>
    <row r="28" spans="1:45" x14ac:dyDescent="0.35">
      <c r="A28" s="76"/>
      <c r="B28" s="31" t="s">
        <v>67</v>
      </c>
      <c r="C28" s="30">
        <v>180</v>
      </c>
      <c r="D28" s="39">
        <f t="shared" ref="D28:D29" si="20">IF(C28=0,0,IF(C28=G28,1,IF(C28&gt;G28,2,0)))</f>
        <v>2</v>
      </c>
      <c r="F28" s="31" t="s">
        <v>92</v>
      </c>
      <c r="G28" s="30">
        <v>169</v>
      </c>
      <c r="H28" s="39">
        <f t="shared" ref="H28:H29" si="21">IF(G28=0,0,IF(G28=C28,1,IF(G28&gt;C28,2,0)))</f>
        <v>0</v>
      </c>
      <c r="K28" s="31" t="s">
        <v>90</v>
      </c>
      <c r="L28" s="30">
        <v>211</v>
      </c>
      <c r="M28" s="39">
        <f t="shared" ref="M28:M29" si="22">IF(L28=0,0,IF(L28=P28,1,IF(L28&gt;P28,2,0)))</f>
        <v>2</v>
      </c>
      <c r="O28" s="31" t="s">
        <v>53</v>
      </c>
      <c r="P28" s="30">
        <v>143</v>
      </c>
      <c r="Q28" s="39">
        <f t="shared" ref="Q28:Q29" si="23">IF(P28=0,0,IF(P28=L28,1,IF(P28&gt;L28,2,0)))</f>
        <v>0</v>
      </c>
      <c r="R28" s="74"/>
      <c r="S28" s="31" t="s">
        <v>92</v>
      </c>
      <c r="T28" s="30">
        <v>223</v>
      </c>
      <c r="U28" s="39">
        <f t="shared" ref="U28:U29" si="24">IF(T28=0,0,IF(T28=X28,1,IF(T28&gt;X28,2,0)))</f>
        <v>2</v>
      </c>
      <c r="W28" s="31" t="s">
        <v>81</v>
      </c>
      <c r="X28" s="30">
        <v>166</v>
      </c>
      <c r="Y28" s="39">
        <f t="shared" ref="Y28:Y29" si="25">IF(X28=0,0,IF(X28=T28,1,IF(X28&gt;T28,2,0)))</f>
        <v>0</v>
      </c>
      <c r="Z28" s="1" t="e">
        <f>IF(#REF!=#REF!,0.5,IF(#REF!&gt;#REF!,1,0))</f>
        <v>#REF!</v>
      </c>
      <c r="AB28" s="31" t="s">
        <v>53</v>
      </c>
      <c r="AC28" s="30">
        <v>186</v>
      </c>
      <c r="AD28" s="39">
        <f t="shared" ref="AD28:AD29" si="26">IF(AC28=0,0,IF(AC28=AG28,1,IF(AC28&gt;AG28,2,0)))</f>
        <v>2</v>
      </c>
      <c r="AF28" s="31" t="s">
        <v>67</v>
      </c>
      <c r="AG28" s="30">
        <v>181</v>
      </c>
      <c r="AH28" s="39">
        <f t="shared" ref="AH28:AH29" si="27">IF(AG28=0,0,IF(AG28=AC28,1,IF(AG28&gt;AC28,2,0)))</f>
        <v>0</v>
      </c>
      <c r="AI28" s="1" t="e">
        <f>IF(#REF!=#REF!,0.5,IF(#REF!&gt;#REF!,1,0))</f>
        <v>#REF!</v>
      </c>
      <c r="AJ28" s="74"/>
      <c r="AK28" s="31" t="s">
        <v>80</v>
      </c>
      <c r="AL28" s="30">
        <v>157</v>
      </c>
      <c r="AM28" s="39">
        <f t="shared" ref="AM28:AM29" si="28">IF(AL28=0,0,IF(AL28=AP28,1,IF(AL28&gt;AP28,2,0)))</f>
        <v>0</v>
      </c>
      <c r="AO28" s="31" t="s">
        <v>90</v>
      </c>
      <c r="AP28" s="30">
        <v>194</v>
      </c>
      <c r="AQ28" s="39">
        <f t="shared" ref="AQ28:AQ29" si="29">IF(AP28=0,0,IF(AP28=AL28,1,IF(AP28&gt;AL28,2,0)))</f>
        <v>2</v>
      </c>
      <c r="AR28" s="1" t="e">
        <f>IF(#REF!=#REF!,0.5,IF(#REF!&gt;#REF!,1,0))</f>
        <v>#REF!</v>
      </c>
    </row>
    <row r="29" spans="1:45" x14ac:dyDescent="0.35">
      <c r="A29" s="76"/>
      <c r="B29" s="31" t="s">
        <v>60</v>
      </c>
      <c r="C29" s="30">
        <v>198</v>
      </c>
      <c r="D29" s="39">
        <f t="shared" si="20"/>
        <v>2</v>
      </c>
      <c r="F29" s="31" t="s">
        <v>93</v>
      </c>
      <c r="G29" s="30">
        <v>197</v>
      </c>
      <c r="H29" s="39">
        <f t="shared" si="21"/>
        <v>0</v>
      </c>
      <c r="K29" s="31" t="s">
        <v>88</v>
      </c>
      <c r="L29" s="30">
        <v>213</v>
      </c>
      <c r="M29" s="39">
        <f t="shared" si="22"/>
        <v>2</v>
      </c>
      <c r="O29" s="31" t="s">
        <v>55</v>
      </c>
      <c r="P29" s="30">
        <v>171</v>
      </c>
      <c r="Q29" s="39">
        <f t="shared" si="23"/>
        <v>0</v>
      </c>
      <c r="R29" s="74"/>
      <c r="S29" s="31" t="s">
        <v>93</v>
      </c>
      <c r="T29" s="30">
        <v>208</v>
      </c>
      <c r="U29" s="39">
        <f t="shared" si="24"/>
        <v>2</v>
      </c>
      <c r="W29" s="31" t="s">
        <v>79</v>
      </c>
      <c r="X29" s="30">
        <v>176</v>
      </c>
      <c r="Y29" s="39">
        <f t="shared" si="25"/>
        <v>0</v>
      </c>
      <c r="AB29" s="31" t="s">
        <v>55</v>
      </c>
      <c r="AC29" s="30">
        <v>192</v>
      </c>
      <c r="AD29" s="39">
        <f t="shared" si="26"/>
        <v>2</v>
      </c>
      <c r="AF29" s="31" t="s">
        <v>60</v>
      </c>
      <c r="AG29" s="30">
        <v>191</v>
      </c>
      <c r="AH29" s="39">
        <f t="shared" si="27"/>
        <v>0</v>
      </c>
      <c r="AJ29" s="74"/>
      <c r="AK29" s="31" t="s">
        <v>81</v>
      </c>
      <c r="AL29" s="30">
        <v>147</v>
      </c>
      <c r="AM29" s="39">
        <f t="shared" si="28"/>
        <v>0</v>
      </c>
      <c r="AO29" s="31" t="s">
        <v>88</v>
      </c>
      <c r="AP29" s="30">
        <v>223</v>
      </c>
      <c r="AQ29" s="39">
        <f t="shared" si="29"/>
        <v>2</v>
      </c>
    </row>
    <row r="30" spans="1:45" ht="18.5" x14ac:dyDescent="0.45">
      <c r="A30" s="76"/>
      <c r="B30" s="40" t="s">
        <v>28</v>
      </c>
      <c r="C30" s="41">
        <f>SUM(C27:C29)</f>
        <v>552</v>
      </c>
      <c r="D30" s="41">
        <f>IF(C30=0,0,IF(C30=G30,5,IF(C30&gt;G30,10,0)))</f>
        <v>10</v>
      </c>
      <c r="E30" s="42"/>
      <c r="F30" s="40" t="s">
        <v>28</v>
      </c>
      <c r="G30" s="41">
        <f>SUM(G27:G29)</f>
        <v>525</v>
      </c>
      <c r="H30" s="41">
        <f>IF(G30=0,0,IF(G30=C30,5,IF(G30&gt;C30,10,0)))</f>
        <v>0</v>
      </c>
      <c r="I30" s="42"/>
      <c r="J30" s="42"/>
      <c r="K30" s="40" t="s">
        <v>28</v>
      </c>
      <c r="L30" s="41">
        <f>SUM(L27:L29)</f>
        <v>613</v>
      </c>
      <c r="M30" s="41">
        <f>IF(L30=0,0,IF(L30=P30,5,IF(L30&gt;P30,10,0)))</f>
        <v>10</v>
      </c>
      <c r="N30" s="42"/>
      <c r="O30" s="40" t="s">
        <v>28</v>
      </c>
      <c r="P30" s="41">
        <f>SUM(P27:P29)</f>
        <v>498</v>
      </c>
      <c r="Q30" s="41">
        <f>IF(P30=0,0,IF(P30=L30,5,IF(P30&gt;L30,10,0)))</f>
        <v>0</v>
      </c>
      <c r="R30" s="74"/>
      <c r="S30" s="40" t="s">
        <v>28</v>
      </c>
      <c r="T30" s="41">
        <f>SUM(T27:T29)</f>
        <v>612</v>
      </c>
      <c r="U30" s="41">
        <f>IF(T30=0,0,IF(T30=X30,5,IF(T30&gt;X30,10,0)))</f>
        <v>10</v>
      </c>
      <c r="V30" s="42"/>
      <c r="W30" s="40" t="s">
        <v>28</v>
      </c>
      <c r="X30" s="41">
        <f>SUM(X27:X29)</f>
        <v>531</v>
      </c>
      <c r="Y30" s="41">
        <f>IF(X30=0,0,IF(X30=T30,5,IF(X30&gt;T30,10,0)))</f>
        <v>0</v>
      </c>
      <c r="Z30" s="42"/>
      <c r="AA30" s="42"/>
      <c r="AB30" s="40" t="s">
        <v>28</v>
      </c>
      <c r="AC30" s="41">
        <f>SUM(AC27:AC29)</f>
        <v>555</v>
      </c>
      <c r="AD30" s="41">
        <f>IF(AC30=0,0,IF(AC30=AG30,5,IF(AC30&gt;AG30,10,0)))</f>
        <v>0</v>
      </c>
      <c r="AE30" s="42"/>
      <c r="AF30" s="40" t="s">
        <v>28</v>
      </c>
      <c r="AG30" s="71">
        <f>SUM(AG27:AG29)</f>
        <v>566</v>
      </c>
      <c r="AH30" s="41">
        <f>IF(AG30=0,0,IF(AG30=AC30,5,IF(AG30&gt;AC30,10,0)))</f>
        <v>10</v>
      </c>
      <c r="AJ30" s="74"/>
      <c r="AK30" s="40" t="s">
        <v>28</v>
      </c>
      <c r="AL30" s="71">
        <f>SUM(AL27:AL29)</f>
        <v>493</v>
      </c>
      <c r="AM30" s="41">
        <f>IF(AL30=0,0,IF(AL30=AP30,5,IF(AL30&gt;AP30,10,0)))</f>
        <v>0</v>
      </c>
      <c r="AN30" s="42"/>
      <c r="AO30" s="40" t="s">
        <v>28</v>
      </c>
      <c r="AP30" s="71">
        <f>SUM(AP27:AP29)</f>
        <v>590</v>
      </c>
      <c r="AQ30" s="41">
        <f>IF(AP30=0,0,IF(AP30=AL30,5,IF(AP30&gt;AL30,10,0)))</f>
        <v>10</v>
      </c>
      <c r="AR30" s="42"/>
      <c r="AS30" s="42"/>
    </row>
    <row r="31" spans="1:45" ht="18.5" x14ac:dyDescent="0.45">
      <c r="A31" s="76"/>
      <c r="B31" s="40" t="s">
        <v>6</v>
      </c>
      <c r="C31" s="41"/>
      <c r="D31" s="43">
        <f>SUM(D27:D30)</f>
        <v>16</v>
      </c>
      <c r="E31" s="42"/>
      <c r="F31" s="40" t="s">
        <v>6</v>
      </c>
      <c r="G31" s="41"/>
      <c r="H31" s="43">
        <f>SUM(H27:H30)</f>
        <v>0</v>
      </c>
      <c r="I31" s="42"/>
      <c r="J31" s="42"/>
      <c r="K31" s="40" t="s">
        <v>6</v>
      </c>
      <c r="L31" s="41"/>
      <c r="M31" s="43">
        <f>SUM(M27:M30)</f>
        <v>16</v>
      </c>
      <c r="N31" s="42"/>
      <c r="O31" s="40" t="s">
        <v>6</v>
      </c>
      <c r="P31" s="41"/>
      <c r="Q31" s="43">
        <f>SUM(Q27:Q30)</f>
        <v>0</v>
      </c>
      <c r="R31" s="74"/>
      <c r="S31" s="40" t="s">
        <v>6</v>
      </c>
      <c r="T31" s="41"/>
      <c r="U31" s="43">
        <f>SUM(U27:U30)</f>
        <v>14</v>
      </c>
      <c r="V31" s="42"/>
      <c r="W31" s="40" t="s">
        <v>6</v>
      </c>
      <c r="X31" s="41"/>
      <c r="Y31" s="43">
        <f>SUM(Y27:Y30)</f>
        <v>2</v>
      </c>
      <c r="Z31" s="42"/>
      <c r="AA31" s="42"/>
      <c r="AB31" s="40" t="s">
        <v>6</v>
      </c>
      <c r="AC31" s="41"/>
      <c r="AD31" s="43">
        <f>SUM(AD27:AD30)</f>
        <v>4</v>
      </c>
      <c r="AE31" s="42"/>
      <c r="AF31" s="40" t="s">
        <v>6</v>
      </c>
      <c r="AG31" s="41"/>
      <c r="AH31" s="43">
        <f>SUM(AH27:AH30)</f>
        <v>12</v>
      </c>
      <c r="AJ31" s="74"/>
      <c r="AK31" s="40" t="s">
        <v>6</v>
      </c>
      <c r="AL31" s="41"/>
      <c r="AM31" s="43">
        <f>SUM(AM27:AM30)</f>
        <v>2</v>
      </c>
      <c r="AN31" s="42"/>
      <c r="AO31" s="40" t="s">
        <v>6</v>
      </c>
      <c r="AP31" s="41"/>
      <c r="AQ31" s="43">
        <f>SUM(AQ27:AQ30)</f>
        <v>14</v>
      </c>
      <c r="AR31" s="42"/>
      <c r="AS31" s="42"/>
    </row>
  </sheetData>
  <sheetProtection selectLockedCells="1"/>
  <mergeCells count="44">
    <mergeCell ref="S25:U25"/>
    <mergeCell ref="R7:R13"/>
    <mergeCell ref="R16:R22"/>
    <mergeCell ref="R25:R31"/>
    <mergeCell ref="K5:Q5"/>
    <mergeCell ref="K7:M7"/>
    <mergeCell ref="O7:Q7"/>
    <mergeCell ref="K16:M16"/>
    <mergeCell ref="O16:Q16"/>
    <mergeCell ref="K25:M25"/>
    <mergeCell ref="O25:Q25"/>
    <mergeCell ref="A25:A31"/>
    <mergeCell ref="B25:D25"/>
    <mergeCell ref="F25:H25"/>
    <mergeCell ref="B5:H5"/>
    <mergeCell ref="A7:A13"/>
    <mergeCell ref="B7:D7"/>
    <mergeCell ref="F7:H7"/>
    <mergeCell ref="A16:A22"/>
    <mergeCell ref="B16:D16"/>
    <mergeCell ref="F16:H16"/>
    <mergeCell ref="AK5:AQ5"/>
    <mergeCell ref="AJ7:AJ13"/>
    <mergeCell ref="AK7:AM7"/>
    <mergeCell ref="AO7:AQ7"/>
    <mergeCell ref="W25:Y25"/>
    <mergeCell ref="S5:Y5"/>
    <mergeCell ref="S7:U7"/>
    <mergeCell ref="W7:Y7"/>
    <mergeCell ref="S16:U16"/>
    <mergeCell ref="W16:Y16"/>
    <mergeCell ref="AB25:AD25"/>
    <mergeCell ref="AF25:AH25"/>
    <mergeCell ref="AB5:AH5"/>
    <mergeCell ref="AB7:AD7"/>
    <mergeCell ref="AF7:AH7"/>
    <mergeCell ref="AB16:AD16"/>
    <mergeCell ref="AF16:AH16"/>
    <mergeCell ref="AJ25:AJ31"/>
    <mergeCell ref="AK25:AM25"/>
    <mergeCell ref="AO25:AQ25"/>
    <mergeCell ref="AJ16:AJ22"/>
    <mergeCell ref="AK16:AM16"/>
    <mergeCell ref="AO16:AQ16"/>
  </mergeCells>
  <dataValidations count="3">
    <dataValidation type="list" allowBlank="1" showInputMessage="1" showErrorMessage="1" sqref="B11 F11 B20 B29 K29 K20 K11 S11 S20 S29 AB29 AB20 AB11 AK11 AK20 AK29 F20 F29 O29 O20 O11 W11 W20 W29 AF29 AF20 AF11 AO11 AO20 AO29" xr:uid="{00000000-0002-0000-0000-000001000000}">
      <formula1>INDIRECT(B7)</formula1>
    </dataValidation>
    <dataValidation type="list" allowBlank="1" showInputMessage="1" showErrorMessage="1" sqref="B10 F10 B19 B28 K28 K19 K10 S10 S19 S28 AB28 AB19 AB10 AK10 AK19 AK28 F19 F28 O28 O19 O10 W10 W19 W28 AF28 AF19 AF10 AO10 AO19 AO28" xr:uid="{00000000-0002-0000-0000-000002000000}">
      <formula1>INDIRECT(B7)</formula1>
    </dataValidation>
    <dataValidation type="list" allowBlank="1" showInputMessage="1" showErrorMessage="1" sqref="B9 F9 B18 B27 K27 K18 K9 S9 S18 S27 AB27 AB18 AB9 AK9 AK18 AK27 F18 F27 O27 O18 O9 W9 W18 W27 AF27 AF18 AF9 AO9 AO18 AO27" xr:uid="{00000000-0002-0000-0000-000003000000}">
      <formula1>INDIRECT(B7)</formula1>
    </dataValidation>
  </dataValidations>
  <pageMargins left="0.31496062992125984" right="0.31496062992125984" top="0.74803149606299213" bottom="0.74803149606299213" header="0.51181102362204722" footer="0.51181102362204722"/>
  <pageSetup paperSize="9" scale="67" firstPageNumber="0" fitToHeight="0" orientation="portrait" r:id="rId1"/>
  <headerFooter alignWithMargins="0"/>
  <colBreaks count="1" manualBreakCount="1">
    <brk id="1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50"/>
  <sheetViews>
    <sheetView tabSelected="1" workbookViewId="0">
      <selection activeCell="A6" sqref="A6"/>
    </sheetView>
  </sheetViews>
  <sheetFormatPr defaultColWidth="8.54296875" defaultRowHeight="14.5" x14ac:dyDescent="0.35"/>
  <cols>
    <col min="1" max="1" width="4.1796875" style="1" customWidth="1"/>
    <col min="2" max="2" width="15.453125" style="1" bestFit="1" customWidth="1"/>
    <col min="3" max="3" width="6.7265625" style="1" bestFit="1" customWidth="1"/>
    <col min="4" max="5" width="11.453125" style="1" bestFit="1" customWidth="1"/>
    <col min="6" max="6" width="9.453125" style="1" bestFit="1" customWidth="1"/>
    <col min="7" max="7" width="11" style="1" hidden="1" customWidth="1"/>
    <col min="8" max="8" width="12.453125" style="1" customWidth="1"/>
    <col min="9" max="12" width="4.54296875" style="1" customWidth="1"/>
    <col min="13" max="14" width="9.1796875" style="1" customWidth="1"/>
    <col min="15" max="16" width="8.54296875" style="1"/>
    <col min="17" max="17" width="3" style="2" customWidth="1"/>
    <col min="18" max="18" width="16.54296875" style="1" customWidth="1"/>
    <col min="19" max="24" width="8.54296875" style="1"/>
    <col min="25" max="25" width="6.54296875" style="1" customWidth="1"/>
    <col min="26" max="16384" width="8.54296875" style="1"/>
  </cols>
  <sheetData>
    <row r="1" spans="1:8" ht="18.5" x14ac:dyDescent="0.45">
      <c r="A1" s="8" t="str">
        <f>Perustiedot!$B$1</f>
        <v>SUOMEN KEILAILULIITTO</v>
      </c>
      <c r="E1" s="7" t="str">
        <f>Perustiedot!$B$2</f>
        <v>MIESTEN SM-LIIGA</v>
      </c>
    </row>
    <row r="2" spans="1:8" x14ac:dyDescent="0.35">
      <c r="E2" s="2"/>
    </row>
    <row r="3" spans="1:8" x14ac:dyDescent="0.35">
      <c r="A3" s="1" t="str">
        <f>Otteluohjelma!$A$7</f>
        <v>SM-LIIGAKARSINTA</v>
      </c>
      <c r="E3" s="24">
        <f>'Tulokset-K1'!$F$3</f>
        <v>44359</v>
      </c>
      <c r="H3" s="1" t="str">
        <f>'Tulokset-K1'!$K$3</f>
        <v>Lahti</v>
      </c>
    </row>
    <row r="4" spans="1:8" ht="15.5" x14ac:dyDescent="0.35">
      <c r="A4" s="7"/>
      <c r="D4" s="2"/>
      <c r="E4" s="2"/>
      <c r="G4" s="6"/>
    </row>
    <row r="5" spans="1:8" x14ac:dyDescent="0.35">
      <c r="A5" s="20" t="s">
        <v>9</v>
      </c>
      <c r="B5" s="12" t="s">
        <v>10</v>
      </c>
      <c r="C5" t="s">
        <v>11</v>
      </c>
      <c r="D5" t="s">
        <v>37</v>
      </c>
      <c r="E5" t="s">
        <v>12</v>
      </c>
      <c r="F5" t="s">
        <v>19</v>
      </c>
      <c r="G5" s="14" t="s">
        <v>39</v>
      </c>
      <c r="H5"/>
    </row>
    <row r="6" spans="1:8" x14ac:dyDescent="0.35">
      <c r="A6" s="51" t="s">
        <v>13</v>
      </c>
      <c r="B6" s="51" t="s">
        <v>49</v>
      </c>
      <c r="C6" s="50">
        <v>5</v>
      </c>
      <c r="D6" s="50">
        <v>70</v>
      </c>
      <c r="E6" s="50">
        <v>3165</v>
      </c>
      <c r="F6" s="53">
        <v>633</v>
      </c>
      <c r="G6" s="50">
        <v>70003.164999999994</v>
      </c>
      <c r="H6"/>
    </row>
    <row r="7" spans="1:8" ht="15" thickBot="1" x14ac:dyDescent="0.4">
      <c r="A7" s="22" t="s">
        <v>14</v>
      </c>
      <c r="B7" s="22" t="s">
        <v>77</v>
      </c>
      <c r="C7" s="52">
        <v>5</v>
      </c>
      <c r="D7" s="52">
        <v>60</v>
      </c>
      <c r="E7" s="52">
        <v>2955</v>
      </c>
      <c r="F7" s="25">
        <v>591</v>
      </c>
      <c r="G7" s="52">
        <v>60002.955000000002</v>
      </c>
      <c r="H7"/>
    </row>
    <row r="8" spans="1:8" x14ac:dyDescent="0.35">
      <c r="A8" s="27" t="s">
        <v>15</v>
      </c>
      <c r="B8" s="27" t="s">
        <v>57</v>
      </c>
      <c r="C8" s="55">
        <v>5</v>
      </c>
      <c r="D8" s="55">
        <v>48</v>
      </c>
      <c r="E8" s="55">
        <v>2891</v>
      </c>
      <c r="F8" s="29">
        <v>578.20000000000005</v>
      </c>
      <c r="G8" s="55">
        <v>48002.891000000003</v>
      </c>
      <c r="H8"/>
    </row>
    <row r="9" spans="1:8" x14ac:dyDescent="0.35">
      <c r="A9" s="51" t="s">
        <v>16</v>
      </c>
      <c r="B9" s="51" t="s">
        <v>78</v>
      </c>
      <c r="C9" s="50">
        <v>5</v>
      </c>
      <c r="D9" s="50">
        <v>34</v>
      </c>
      <c r="E9" s="50">
        <v>2758</v>
      </c>
      <c r="F9" s="53">
        <v>551.6</v>
      </c>
      <c r="G9" s="50">
        <v>34002.758000000002</v>
      </c>
      <c r="H9"/>
    </row>
    <row r="10" spans="1:8" x14ac:dyDescent="0.35">
      <c r="A10" s="51" t="s">
        <v>17</v>
      </c>
      <c r="B10" s="51" t="s">
        <v>43</v>
      </c>
      <c r="C10" s="50">
        <v>5</v>
      </c>
      <c r="D10" s="50">
        <v>20</v>
      </c>
      <c r="E10" s="50">
        <v>2479</v>
      </c>
      <c r="F10" s="53">
        <v>495.8</v>
      </c>
      <c r="G10" s="50">
        <v>20002.478999999999</v>
      </c>
      <c r="H10"/>
    </row>
    <row r="11" spans="1:8" x14ac:dyDescent="0.35">
      <c r="A11" s="51" t="s">
        <v>18</v>
      </c>
      <c r="B11" s="51" t="s">
        <v>56</v>
      </c>
      <c r="C11" s="50">
        <v>5</v>
      </c>
      <c r="D11" s="50">
        <v>8</v>
      </c>
      <c r="E11" s="50">
        <v>2587</v>
      </c>
      <c r="F11" s="53">
        <v>517.4</v>
      </c>
      <c r="G11" s="50">
        <v>8002.5870000000004</v>
      </c>
      <c r="H11"/>
    </row>
    <row r="12" spans="1:8" x14ac:dyDescent="0.35">
      <c r="A12" s="69"/>
      <c r="B12" s="51" t="s">
        <v>21</v>
      </c>
      <c r="C12" s="50">
        <v>30</v>
      </c>
      <c r="D12" s="50">
        <v>240</v>
      </c>
      <c r="E12" s="50">
        <v>16835</v>
      </c>
      <c r="F12" s="53">
        <v>561.16666666666663</v>
      </c>
      <c r="G12" s="50">
        <v>240016.83499999999</v>
      </c>
      <c r="H12"/>
    </row>
    <row r="13" spans="1:8" x14ac:dyDescent="0.35">
      <c r="A13" s="54"/>
      <c r="B13" s="51"/>
      <c r="C13" s="67"/>
      <c r="D13" s="67"/>
      <c r="E13" s="67"/>
      <c r="F13" s="53"/>
      <c r="G13" s="67"/>
      <c r="H13"/>
    </row>
    <row r="14" spans="1:8" x14ac:dyDescent="0.35">
      <c r="A14" s="54"/>
      <c r="B14" s="67"/>
      <c r="C14" s="67"/>
      <c r="D14" s="67"/>
      <c r="E14" s="67"/>
      <c r="F14" s="67"/>
      <c r="G14" s="54"/>
    </row>
    <row r="15" spans="1:8" ht="15" thickBot="1" x14ac:dyDescent="0.4">
      <c r="A15" s="68" t="s">
        <v>44</v>
      </c>
      <c r="B15" s="67"/>
      <c r="C15" s="67"/>
      <c r="D15" s="67"/>
      <c r="E15" s="68" t="s">
        <v>45</v>
      </c>
      <c r="F15" s="67"/>
      <c r="G15" s="26"/>
    </row>
    <row r="16" spans="1:8" ht="15" thickBot="1" x14ac:dyDescent="0.4">
      <c r="A16" s="77" t="str">
        <f>'Tulokset-K1'!$B$7&amp;" - "&amp;'Tulokset-K1'!$F$7</f>
        <v>AS - BC_Story</v>
      </c>
      <c r="B16" s="77"/>
      <c r="C16" s="67" t="str">
        <f>IF('Tulokset-K1'!$C$12=0,"",'Tulokset-K1'!$D$13&amp;" - "&amp;'Tulokset-K1'!$H$13)</f>
        <v>14 - 2</v>
      </c>
      <c r="D16" s="67"/>
      <c r="E16" s="77" t="str">
        <f>'Tulokset-K1'!$K$7&amp;" - "&amp;'Tulokset-K1'!$O$7</f>
        <v>GH - OPS</v>
      </c>
      <c r="F16" s="77"/>
      <c r="G16" s="21" t="str">
        <f>IF('Tulokset-K1'!$C$12=0,"",'Tulokset-K1'!$D$13&amp;" - "&amp;'Tulokset-K1'!$H$13)</f>
        <v>14 - 2</v>
      </c>
      <c r="H16" t="str">
        <f>IF('Tulokset-K1'!$L$12=0,"",'Tulokset-K1'!$M$13&amp;" - "&amp;'Tulokset-K1'!$Q$13)</f>
        <v>16 - 0</v>
      </c>
    </row>
    <row r="17" spans="1:8" x14ac:dyDescent="0.35">
      <c r="A17" s="77" t="str">
        <f>'Tulokset-K1'!$B$16&amp;" - "&amp;'Tulokset-K1'!$F$16</f>
        <v>JoesGold - OPS</v>
      </c>
      <c r="B17" s="77"/>
      <c r="C17" s="67" t="str">
        <f>IF('Tulokset-K1'!$C$21=0,"",'Tulokset-K1'!$D$22&amp;" - "&amp;'Tulokset-K1'!$H$22)</f>
        <v>14 - 2</v>
      </c>
      <c r="D17" s="67"/>
      <c r="E17" s="77" t="str">
        <f>'Tulokset-K1'!$K$16&amp;" - "&amp;'Tulokset-K1'!$O$16</f>
        <v>AS - IFK_Mariehamn</v>
      </c>
      <c r="F17" s="77"/>
      <c r="G17" s="28" t="str">
        <f>IF('Tulokset-K1'!$C$21=0,"",'Tulokset-K1'!$D$22&amp;" - "&amp;'Tulokset-K1'!$H$22)</f>
        <v>14 - 2</v>
      </c>
      <c r="H17" t="str">
        <f>IF('Tulokset-K1'!$L$21=0,"",'Tulokset-K1'!$M$22&amp;" - "&amp;'Tulokset-K1'!$Q$22)</f>
        <v>12 - 4</v>
      </c>
    </row>
    <row r="18" spans="1:8" x14ac:dyDescent="0.35">
      <c r="A18" s="78" t="str">
        <f>'Tulokset-K1'!$B$25&amp;" - "&amp;'Tulokset-K1'!$F$25</f>
        <v>GH - IFK_Mariehamn</v>
      </c>
      <c r="B18" s="78"/>
      <c r="C18" t="str">
        <f>IF('Tulokset-K1'!$C$30=0,"",'Tulokset-K1'!$D$31&amp;" - "&amp;'Tulokset-K1'!$H$31)</f>
        <v>16 - 0</v>
      </c>
      <c r="D18"/>
      <c r="E18" s="78" t="str">
        <f>'Tulokset-K1'!$K$25&amp;" - "&amp;'Tulokset-K1'!$O$25</f>
        <v>BC_Story - JoesGold</v>
      </c>
      <c r="F18" s="78"/>
      <c r="G18" t="e">
        <f>IF('Tulokset-K1'!#REF!=0,"",'Tulokset-K1'!#REF!&amp;" - "&amp;'Tulokset-K1'!#REF!)</f>
        <v>#REF!</v>
      </c>
      <c r="H18" t="str">
        <f>IF('Tulokset-K1'!$L$30=0,"",'Tulokset-K1'!$M$31&amp;" - "&amp;'Tulokset-K1'!$Q$31)</f>
        <v>16 - 0</v>
      </c>
    </row>
    <row r="19" spans="1:8" x14ac:dyDescent="0.35">
      <c r="A19" s="78"/>
      <c r="B19" s="78"/>
      <c r="C19"/>
      <c r="D19"/>
    </row>
    <row r="20" spans="1:8" x14ac:dyDescent="0.35">
      <c r="A20" s="3" t="s">
        <v>46</v>
      </c>
      <c r="B20"/>
      <c r="C20"/>
      <c r="D20"/>
      <c r="E20" s="3" t="s">
        <v>47</v>
      </c>
      <c r="F20"/>
      <c r="G20"/>
    </row>
    <row r="21" spans="1:8" x14ac:dyDescent="0.35">
      <c r="A21" s="78" t="str">
        <f>'Tulokset-K1'!$S$7&amp;" - "&amp;'Tulokset-K1'!$W$7</f>
        <v>JoesGold - AS</v>
      </c>
      <c r="B21" s="78"/>
      <c r="C21" t="str">
        <f>IF('Tulokset-K1'!$T$12=0,"",'Tulokset-K1'!$U$13&amp;" - "&amp;'Tulokset-K1'!$Y$13)</f>
        <v>0 - 16</v>
      </c>
      <c r="D21"/>
      <c r="E21" s="78" t="str">
        <f>'Tulokset-K1'!$AB$7&amp;" - "&amp;'Tulokset-K1'!$AF$7</f>
        <v>BC_Story - IFK_Mariehamn</v>
      </c>
      <c r="F21" s="78"/>
      <c r="G21" t="str">
        <f>IF('Tulokset-K1'!$C$12=0,"",'Tulokset-K1'!$D$13&amp;" - "&amp;'Tulokset-K1'!$H$13)</f>
        <v>14 - 2</v>
      </c>
      <c r="H21" t="str">
        <f>IF('Tulokset-K1'!$AC$12=0,"",'Tulokset-K1'!$AD$13&amp;" - "&amp;'Tulokset-K1'!$AH$13)</f>
        <v>14 - 2</v>
      </c>
    </row>
    <row r="22" spans="1:8" x14ac:dyDescent="0.35">
      <c r="A22" s="78" t="str">
        <f>'Tulokset-K1'!$S$16&amp;" - "&amp;'Tulokset-K1'!$W$16</f>
        <v>BC_Story - GH</v>
      </c>
      <c r="B22" s="78"/>
      <c r="C22" t="str">
        <f>IF('Tulokset-K1'!$T$21=0,"",'Tulokset-K1'!$U$22&amp;" - "&amp;'Tulokset-K1'!$Y$22)</f>
        <v>14 - 2</v>
      </c>
      <c r="D22"/>
      <c r="E22" s="78" t="str">
        <f>'Tulokset-K1'!$AB$16&amp;" - "&amp;'Tulokset-K1'!$AF$16</f>
        <v>OPS - AS</v>
      </c>
      <c r="F22" s="78"/>
      <c r="G22" t="str">
        <f>IF('Tulokset-K1'!$C$21=0,"",'Tulokset-K1'!$D$22&amp;" - "&amp;'Tulokset-K1'!$H$22)</f>
        <v>14 - 2</v>
      </c>
      <c r="H22" t="str">
        <f>IF('Tulokset-K1'!$AC$21=0,"",'Tulokset-K1'!$AD$22&amp;" - "&amp;'Tulokset-K1'!$AH$22)</f>
        <v>2 - 14</v>
      </c>
    </row>
    <row r="23" spans="1:8" x14ac:dyDescent="0.35">
      <c r="A23" s="78" t="str">
        <f>'Tulokset-K1'!$S$25&amp;" - "&amp;'Tulokset-K1'!$W$25</f>
        <v>IFK_Mariehamn - OPS</v>
      </c>
      <c r="B23" s="78"/>
      <c r="C23" t="str">
        <f>IF('Tulokset-K1'!$T$30=0,"",'Tulokset-K1'!$U$31&amp;" - "&amp;'Tulokset-K1'!$Y$31)</f>
        <v>14 - 2</v>
      </c>
      <c r="D23"/>
      <c r="E23" s="78" t="str">
        <f>'Tulokset-K1'!$AB$25&amp;" - "&amp;'Tulokset-K1'!$AF$25</f>
        <v>JoesGold - GH</v>
      </c>
      <c r="F23" s="78"/>
      <c r="G23" t="e">
        <f>IF('Tulokset-K1'!#REF!=0,"",'Tulokset-K1'!#REF!&amp;" - "&amp;'Tulokset-K1'!#REF!)</f>
        <v>#REF!</v>
      </c>
      <c r="H23" t="str">
        <f>IF('Tulokset-K1'!$AC$30=0,"",'Tulokset-K1'!$AD$31&amp;" - "&amp;'Tulokset-K1'!$AH$31)</f>
        <v>4 - 12</v>
      </c>
    </row>
    <row r="24" spans="1:8" x14ac:dyDescent="0.35">
      <c r="A24" s="78"/>
      <c r="B24" s="78"/>
      <c r="C24"/>
      <c r="D24"/>
    </row>
    <row r="25" spans="1:8" x14ac:dyDescent="0.35">
      <c r="A25" s="3" t="s">
        <v>48</v>
      </c>
      <c r="B25"/>
      <c r="C25"/>
      <c r="D25"/>
      <c r="E25" s="3"/>
      <c r="F25"/>
      <c r="G25"/>
    </row>
    <row r="26" spans="1:8" x14ac:dyDescent="0.35">
      <c r="A26" s="78" t="str">
        <f>'Tulokset-K1'!$AK$7&amp;" - "&amp;'Tulokset-K1'!$AO$7</f>
        <v>AS - GH</v>
      </c>
      <c r="B26" s="78"/>
      <c r="C26" t="str">
        <f>IF('Tulokset-K1'!$AL$12=0,"",'Tulokset-K1'!$AM$13&amp;" - "&amp;'Tulokset-K1'!$AQ$13)</f>
        <v>14 - 2</v>
      </c>
      <c r="D26"/>
      <c r="E26" s="78"/>
      <c r="F26" s="78"/>
      <c r="G26"/>
      <c r="H26"/>
    </row>
    <row r="27" spans="1:8" x14ac:dyDescent="0.35">
      <c r="A27" s="78" t="str">
        <f>'Tulokset-K1'!$AK$16&amp;" - "&amp;'Tulokset-K1'!$AO$16</f>
        <v>IFK_Mariehamn - JoesGold</v>
      </c>
      <c r="B27" s="78"/>
      <c r="C27" t="str">
        <f>IF('Tulokset-K1'!$AL$21=0,"",'Tulokset-K1'!$AM$22&amp;" - "&amp;'Tulokset-K1'!$AQ$22)</f>
        <v>14 - 2</v>
      </c>
      <c r="D27"/>
      <c r="E27" s="78"/>
      <c r="F27" s="78"/>
      <c r="G27"/>
      <c r="H27"/>
    </row>
    <row r="28" spans="1:8" x14ac:dyDescent="0.35">
      <c r="A28" s="78" t="str">
        <f>'Tulokset-K1'!$AK$25&amp;" - "&amp;'Tulokset-K1'!$AO$25</f>
        <v>OPS - BC_Story</v>
      </c>
      <c r="B28" s="78"/>
      <c r="C28" t="str">
        <f>IF('Tulokset-K1'!$AL$30=0,"",'Tulokset-K1'!$AM$31&amp;" - "&amp;'Tulokset-K1'!$AQ$31)</f>
        <v>2 - 14</v>
      </c>
      <c r="D28"/>
      <c r="E28" s="78"/>
      <c r="F28" s="78"/>
      <c r="G28"/>
      <c r="H28"/>
    </row>
    <row r="29" spans="1:8" x14ac:dyDescent="0.35">
      <c r="A29" s="78"/>
      <c r="B29" s="78"/>
      <c r="C29"/>
      <c r="D29"/>
    </row>
    <row r="30" spans="1:8" x14ac:dyDescent="0.35">
      <c r="A30" s="78"/>
      <c r="B30" s="78"/>
      <c r="C30"/>
      <c r="D30"/>
    </row>
    <row r="31" spans="1:8" x14ac:dyDescent="0.35">
      <c r="A31" s="78"/>
      <c r="B31" s="78"/>
      <c r="C31"/>
      <c r="D31"/>
    </row>
    <row r="32" spans="1:8" x14ac:dyDescent="0.35">
      <c r="A32" s="78"/>
      <c r="B32" s="78"/>
      <c r="C32"/>
      <c r="D32"/>
    </row>
    <row r="33" spans="1:17" x14ac:dyDescent="0.35">
      <c r="A33" s="78"/>
      <c r="B33" s="78"/>
      <c r="C33"/>
      <c r="D33"/>
    </row>
    <row r="34" spans="1:17" x14ac:dyDescent="0.35">
      <c r="A34" s="78"/>
      <c r="B34" s="78"/>
      <c r="C34"/>
      <c r="D34"/>
    </row>
    <row r="35" spans="1:17" x14ac:dyDescent="0.35">
      <c r="A35" s="78"/>
      <c r="B35" s="78"/>
      <c r="C35"/>
      <c r="D35"/>
    </row>
    <row r="36" spans="1:17" x14ac:dyDescent="0.35">
      <c r="A36" s="78"/>
      <c r="B36" s="78"/>
      <c r="C36"/>
      <c r="D36"/>
    </row>
    <row r="37" spans="1:17" x14ac:dyDescent="0.35">
      <c r="Q37" s="1"/>
    </row>
    <row r="38" spans="1:17" x14ac:dyDescent="0.35">
      <c r="Q38" s="1"/>
    </row>
    <row r="39" spans="1:17" x14ac:dyDescent="0.35">
      <c r="Q39" s="1"/>
    </row>
    <row r="40" spans="1:17" x14ac:dyDescent="0.35">
      <c r="Q40" s="1"/>
    </row>
    <row r="41" spans="1:17" x14ac:dyDescent="0.35">
      <c r="Q41" s="1"/>
    </row>
    <row r="42" spans="1:17" x14ac:dyDescent="0.35">
      <c r="Q42" s="1"/>
    </row>
    <row r="43" spans="1:17" x14ac:dyDescent="0.35">
      <c r="Q43" s="1"/>
    </row>
    <row r="44" spans="1:17" x14ac:dyDescent="0.35">
      <c r="Q44" s="1"/>
    </row>
    <row r="45" spans="1:17" x14ac:dyDescent="0.35">
      <c r="Q45" s="1"/>
    </row>
    <row r="46" spans="1:17" x14ac:dyDescent="0.35">
      <c r="Q46" s="1"/>
    </row>
    <row r="47" spans="1:17" x14ac:dyDescent="0.35">
      <c r="Q47" s="1"/>
    </row>
    <row r="48" spans="1:17" x14ac:dyDescent="0.35">
      <c r="Q48" s="1"/>
    </row>
    <row r="49" spans="17:17" x14ac:dyDescent="0.35">
      <c r="Q49" s="1"/>
    </row>
    <row r="50" spans="17:17" x14ac:dyDescent="0.35">
      <c r="Q50" s="1"/>
    </row>
  </sheetData>
  <sheetProtection selectLockedCells="1" pivotTables="0"/>
  <sortState xmlns:xlrd2="http://schemas.microsoft.com/office/spreadsheetml/2017/richdata2" ref="B6:E19">
    <sortCondition descending="1" ref="D6:D19"/>
    <sortCondition descending="1" ref="E6:E19"/>
  </sortState>
  <mergeCells count="28">
    <mergeCell ref="E26:F26"/>
    <mergeCell ref="E27:F27"/>
    <mergeCell ref="E28:F28"/>
    <mergeCell ref="A21:B21"/>
    <mergeCell ref="A22:B22"/>
    <mergeCell ref="A23:B23"/>
    <mergeCell ref="E23:F23"/>
    <mergeCell ref="E16:F16"/>
    <mergeCell ref="E17:F17"/>
    <mergeCell ref="E18:F18"/>
    <mergeCell ref="E21:F21"/>
    <mergeCell ref="E22:F22"/>
    <mergeCell ref="A16:B16"/>
    <mergeCell ref="A17:B17"/>
    <mergeCell ref="A18:B18"/>
    <mergeCell ref="A35:B35"/>
    <mergeCell ref="A36:B36"/>
    <mergeCell ref="A28:B28"/>
    <mergeCell ref="A29:B29"/>
    <mergeCell ref="A30:B30"/>
    <mergeCell ref="A31:B31"/>
    <mergeCell ref="A32:B32"/>
    <mergeCell ref="A33:B33"/>
    <mergeCell ref="A34:B34"/>
    <mergeCell ref="A24:B24"/>
    <mergeCell ref="A26:B26"/>
    <mergeCell ref="A27:B27"/>
    <mergeCell ref="A19:B19"/>
  </mergeCells>
  <pageMargins left="0.25" right="0.25" top="0.75" bottom="0.75" header="0.3" footer="0.3"/>
  <pageSetup paperSize="9" firstPageNumber="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6" r:id="rId5" name="Button 4">
              <controlPr defaultSize="0" print="0" autoFill="0" autoPict="0" macro="[0]!NSM_ST_K1">
                <anchor moveWithCells="1" sizeWithCells="1">
                  <from>
                    <xdr:col>9</xdr:col>
                    <xdr:colOff>69850</xdr:colOff>
                    <xdr:row>0</xdr:row>
                    <xdr:rowOff>69850</xdr:rowOff>
                  </from>
                  <to>
                    <xdr:col>10</xdr:col>
                    <xdr:colOff>298450</xdr:colOff>
                    <xdr:row>1</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1"/>
  <dimension ref="A1:Q29"/>
  <sheetViews>
    <sheetView workbookViewId="0">
      <selection activeCell="N17" sqref="N17"/>
    </sheetView>
  </sheetViews>
  <sheetFormatPr defaultRowHeight="12.5" x14ac:dyDescent="0.25"/>
  <cols>
    <col min="1" max="1" width="32.54296875" customWidth="1"/>
    <col min="2" max="2" width="14.1796875" bestFit="1" customWidth="1"/>
    <col min="3" max="4" width="6" bestFit="1" customWidth="1"/>
    <col min="5" max="5" width="7.54296875" bestFit="1" customWidth="1"/>
    <col min="6" max="6" width="6.54296875" bestFit="1" customWidth="1"/>
    <col min="7" max="7" width="11" hidden="1" customWidth="1"/>
  </cols>
  <sheetData>
    <row r="1" spans="1:17" s="1" customFormat="1" ht="18.5" x14ac:dyDescent="0.45">
      <c r="A1" s="8" t="str">
        <f>Perustiedot!$B$1</f>
        <v>SUOMEN KEILAILULIITTO</v>
      </c>
      <c r="B1" s="7" t="str">
        <f>Perustiedot!$B$2</f>
        <v>MIESTEN SM-LIIGA</v>
      </c>
      <c r="Q1" s="2"/>
    </row>
    <row r="2" spans="1:17" s="1" customFormat="1" ht="14.5" x14ac:dyDescent="0.35">
      <c r="E2" s="2"/>
      <c r="Q2" s="2"/>
    </row>
    <row r="3" spans="1:17" s="1" customFormat="1" ht="14.5" x14ac:dyDescent="0.35">
      <c r="A3" s="3" t="s">
        <v>41</v>
      </c>
      <c r="E3" s="2"/>
      <c r="Q3" s="2"/>
    </row>
    <row r="4" spans="1:17" s="1" customFormat="1" ht="14.5" x14ac:dyDescent="0.35">
      <c r="E4" s="2"/>
      <c r="Q4" s="2"/>
    </row>
    <row r="5" spans="1:17" s="1" customFormat="1" ht="14.5" x14ac:dyDescent="0.35">
      <c r="A5" s="1" t="str">
        <f>Otteluohjelma!$A$7</f>
        <v>SM-LIIGAKARSINTA</v>
      </c>
      <c r="B5" s="24">
        <f>'Tulokset-K1'!$F$3</f>
        <v>44359</v>
      </c>
      <c r="F5" s="1" t="str">
        <f>Otteluohjelma!$G$7</f>
        <v>Lahti</v>
      </c>
      <c r="I5" s="6"/>
      <c r="J5" s="6"/>
      <c r="Q5" s="2"/>
    </row>
    <row r="6" spans="1:17" s="1" customFormat="1" ht="15.5" x14ac:dyDescent="0.35">
      <c r="A6" s="7"/>
      <c r="D6" s="2"/>
      <c r="E6" s="2"/>
      <c r="G6" s="6"/>
      <c r="Q6" s="2"/>
    </row>
    <row r="7" spans="1:17" x14ac:dyDescent="0.25">
      <c r="A7" s="12" t="s">
        <v>20</v>
      </c>
      <c r="B7" s="12" t="s">
        <v>10</v>
      </c>
      <c r="C7" s="14" t="s">
        <v>4</v>
      </c>
      <c r="D7" s="14" t="s">
        <v>7</v>
      </c>
      <c r="E7" t="s">
        <v>5</v>
      </c>
      <c r="F7" s="14" t="s">
        <v>24</v>
      </c>
      <c r="G7" t="s">
        <v>39</v>
      </c>
    </row>
    <row r="8" spans="1:17" x14ac:dyDescent="0.25">
      <c r="A8" t="s">
        <v>84</v>
      </c>
      <c r="B8" t="s">
        <v>49</v>
      </c>
      <c r="C8" s="49">
        <v>5</v>
      </c>
      <c r="D8" s="49">
        <v>1186</v>
      </c>
      <c r="E8" s="49">
        <v>10</v>
      </c>
      <c r="F8" s="4">
        <v>237.2</v>
      </c>
      <c r="G8" s="49">
        <v>10001.186</v>
      </c>
    </row>
    <row r="9" spans="1:17" x14ac:dyDescent="0.25">
      <c r="A9" t="s">
        <v>85</v>
      </c>
      <c r="B9" t="s">
        <v>49</v>
      </c>
      <c r="C9" s="49">
        <v>5</v>
      </c>
      <c r="D9" s="49">
        <v>1019</v>
      </c>
      <c r="E9" s="49">
        <v>6</v>
      </c>
      <c r="F9" s="4">
        <v>203.8</v>
      </c>
      <c r="G9" s="49">
        <v>6001.0190000000002</v>
      </c>
    </row>
    <row r="10" spans="1:17" x14ac:dyDescent="0.25">
      <c r="A10" t="s">
        <v>89</v>
      </c>
      <c r="B10" t="s">
        <v>77</v>
      </c>
      <c r="C10" s="49">
        <v>5</v>
      </c>
      <c r="D10" s="49">
        <v>987</v>
      </c>
      <c r="E10" s="49">
        <v>6</v>
      </c>
      <c r="F10" s="4">
        <v>197.4</v>
      </c>
      <c r="G10" s="49">
        <v>6000.9870000000001</v>
      </c>
    </row>
    <row r="11" spans="1:17" x14ac:dyDescent="0.25">
      <c r="A11" t="s">
        <v>90</v>
      </c>
      <c r="B11" t="s">
        <v>77</v>
      </c>
      <c r="C11" s="49">
        <v>5</v>
      </c>
      <c r="D11" s="49">
        <v>984</v>
      </c>
      <c r="E11" s="49">
        <v>8</v>
      </c>
      <c r="F11" s="4">
        <v>196.8</v>
      </c>
      <c r="G11" s="49">
        <v>8000.9840000000004</v>
      </c>
    </row>
    <row r="12" spans="1:17" x14ac:dyDescent="0.25">
      <c r="A12" t="s">
        <v>88</v>
      </c>
      <c r="B12" t="s">
        <v>77</v>
      </c>
      <c r="C12" s="49">
        <v>5</v>
      </c>
      <c r="D12" s="49">
        <v>984</v>
      </c>
      <c r="E12" s="49">
        <v>6</v>
      </c>
      <c r="F12" s="4">
        <v>196.8</v>
      </c>
      <c r="G12" s="49">
        <v>6000.9840000000004</v>
      </c>
    </row>
    <row r="13" spans="1:17" x14ac:dyDescent="0.25">
      <c r="A13" t="s">
        <v>67</v>
      </c>
      <c r="B13" t="s">
        <v>57</v>
      </c>
      <c r="C13" s="49">
        <v>5</v>
      </c>
      <c r="D13" s="49">
        <v>979</v>
      </c>
      <c r="E13" s="49">
        <v>6</v>
      </c>
      <c r="F13" s="4">
        <v>195.8</v>
      </c>
      <c r="G13" s="49">
        <v>6000.9790000000003</v>
      </c>
    </row>
    <row r="14" spans="1:17" x14ac:dyDescent="0.25">
      <c r="A14" t="s">
        <v>61</v>
      </c>
      <c r="B14" t="s">
        <v>57</v>
      </c>
      <c r="C14" s="49">
        <v>5</v>
      </c>
      <c r="D14" s="49">
        <v>976</v>
      </c>
      <c r="E14" s="49">
        <v>8</v>
      </c>
      <c r="F14" s="4">
        <v>195.2</v>
      </c>
      <c r="G14" s="49">
        <v>8000.9759999999997</v>
      </c>
    </row>
    <row r="15" spans="1:17" x14ac:dyDescent="0.25">
      <c r="A15" t="s">
        <v>92</v>
      </c>
      <c r="B15" t="s">
        <v>78</v>
      </c>
      <c r="C15" s="49">
        <v>5</v>
      </c>
      <c r="D15" s="49">
        <v>975</v>
      </c>
      <c r="E15" s="49">
        <v>6</v>
      </c>
      <c r="F15" s="4">
        <v>195</v>
      </c>
      <c r="G15" s="49">
        <v>6000.9750000000004</v>
      </c>
    </row>
    <row r="16" spans="1:17" x14ac:dyDescent="0.25">
      <c r="A16" t="s">
        <v>86</v>
      </c>
      <c r="B16" t="s">
        <v>49</v>
      </c>
      <c r="C16" s="49">
        <v>5</v>
      </c>
      <c r="D16" s="49">
        <v>960</v>
      </c>
      <c r="E16" s="49">
        <v>4</v>
      </c>
      <c r="F16" s="4">
        <v>192</v>
      </c>
      <c r="G16" s="49">
        <v>4000.96</v>
      </c>
    </row>
    <row r="17" spans="1:7" x14ac:dyDescent="0.25">
      <c r="A17" t="s">
        <v>60</v>
      </c>
      <c r="B17" t="s">
        <v>57</v>
      </c>
      <c r="C17" s="49">
        <v>5</v>
      </c>
      <c r="D17" s="49">
        <v>936</v>
      </c>
      <c r="E17" s="49">
        <v>4</v>
      </c>
      <c r="F17" s="4">
        <v>187.2</v>
      </c>
      <c r="G17" s="49">
        <v>4000.9360000000001</v>
      </c>
    </row>
    <row r="18" spans="1:7" x14ac:dyDescent="0.25">
      <c r="A18" t="s">
        <v>93</v>
      </c>
      <c r="B18" t="s">
        <v>78</v>
      </c>
      <c r="C18" s="49">
        <v>5</v>
      </c>
      <c r="D18" s="49">
        <v>927</v>
      </c>
      <c r="E18" s="49">
        <v>4</v>
      </c>
      <c r="F18" s="4">
        <v>185.4</v>
      </c>
      <c r="G18" s="49">
        <v>4000.9270000000001</v>
      </c>
    </row>
    <row r="19" spans="1:7" x14ac:dyDescent="0.25">
      <c r="A19" t="s">
        <v>83</v>
      </c>
      <c r="B19" t="s">
        <v>56</v>
      </c>
      <c r="C19" s="49">
        <v>5</v>
      </c>
      <c r="D19" s="49">
        <v>922</v>
      </c>
      <c r="E19" s="49">
        <v>6</v>
      </c>
      <c r="F19" s="4">
        <v>184.4</v>
      </c>
      <c r="G19" s="49">
        <v>6000.9219999999996</v>
      </c>
    </row>
    <row r="20" spans="1:7" x14ac:dyDescent="0.25">
      <c r="A20" t="s">
        <v>95</v>
      </c>
      <c r="B20" t="s">
        <v>78</v>
      </c>
      <c r="C20" s="49">
        <v>3</v>
      </c>
      <c r="D20" s="49">
        <v>540</v>
      </c>
      <c r="E20" s="49">
        <v>4</v>
      </c>
      <c r="F20" s="4">
        <v>180</v>
      </c>
      <c r="G20" s="49">
        <v>4000.54</v>
      </c>
    </row>
    <row r="21" spans="1:7" x14ac:dyDescent="0.25">
      <c r="A21" t="s">
        <v>79</v>
      </c>
      <c r="B21" t="s">
        <v>56</v>
      </c>
      <c r="C21" s="49">
        <v>4</v>
      </c>
      <c r="D21" s="49">
        <v>707</v>
      </c>
      <c r="E21" s="49">
        <v>2</v>
      </c>
      <c r="F21" s="4">
        <v>176.75</v>
      </c>
      <c r="G21" s="49">
        <v>2000.7070000000001</v>
      </c>
    </row>
    <row r="22" spans="1:7" x14ac:dyDescent="0.25">
      <c r="A22" t="s">
        <v>54</v>
      </c>
      <c r="B22" t="s">
        <v>43</v>
      </c>
      <c r="C22" s="49">
        <v>5</v>
      </c>
      <c r="D22" s="49">
        <v>873</v>
      </c>
      <c r="E22" s="49">
        <v>2</v>
      </c>
      <c r="F22" s="4">
        <v>174.6</v>
      </c>
      <c r="G22" s="49">
        <v>2000.873</v>
      </c>
    </row>
    <row r="23" spans="1:7" x14ac:dyDescent="0.25">
      <c r="A23" t="s">
        <v>81</v>
      </c>
      <c r="B23" t="s">
        <v>56</v>
      </c>
      <c r="C23" s="49">
        <v>3</v>
      </c>
      <c r="D23" s="49">
        <v>504</v>
      </c>
      <c r="E23" s="49">
        <v>0</v>
      </c>
      <c r="F23" s="4">
        <v>168</v>
      </c>
      <c r="G23" s="49">
        <v>0.504</v>
      </c>
    </row>
    <row r="24" spans="1:7" x14ac:dyDescent="0.25">
      <c r="A24" t="s">
        <v>53</v>
      </c>
      <c r="B24" t="s">
        <v>43</v>
      </c>
      <c r="C24" s="49">
        <v>4</v>
      </c>
      <c r="D24" s="49">
        <v>653</v>
      </c>
      <c r="E24" s="49">
        <v>4</v>
      </c>
      <c r="F24" s="4">
        <v>163.25</v>
      </c>
      <c r="G24" s="49">
        <v>4000.6529999999998</v>
      </c>
    </row>
    <row r="25" spans="1:7" x14ac:dyDescent="0.25">
      <c r="A25" t="s">
        <v>55</v>
      </c>
      <c r="B25" t="s">
        <v>43</v>
      </c>
      <c r="C25" s="49">
        <v>5</v>
      </c>
      <c r="D25" s="49">
        <v>814</v>
      </c>
      <c r="E25" s="49">
        <v>4</v>
      </c>
      <c r="F25" s="4">
        <v>162.80000000000001</v>
      </c>
      <c r="G25" s="49">
        <v>4000.8139999999999</v>
      </c>
    </row>
    <row r="26" spans="1:7" x14ac:dyDescent="0.25">
      <c r="A26" t="s">
        <v>94</v>
      </c>
      <c r="B26" t="s">
        <v>78</v>
      </c>
      <c r="C26" s="49">
        <v>2</v>
      </c>
      <c r="D26" s="49">
        <v>316</v>
      </c>
      <c r="E26" s="49">
        <v>0</v>
      </c>
      <c r="F26" s="4">
        <v>158</v>
      </c>
      <c r="G26" s="49">
        <v>0.316</v>
      </c>
    </row>
    <row r="27" spans="1:7" x14ac:dyDescent="0.25">
      <c r="A27" t="s">
        <v>80</v>
      </c>
      <c r="B27" t="s">
        <v>56</v>
      </c>
      <c r="C27" s="49">
        <v>3</v>
      </c>
      <c r="D27" s="49">
        <v>454</v>
      </c>
      <c r="E27" s="49">
        <v>0</v>
      </c>
      <c r="F27" s="4">
        <v>151.33333333333334</v>
      </c>
      <c r="G27" s="49">
        <v>0.45400000000000001</v>
      </c>
    </row>
    <row r="28" spans="1:7" x14ac:dyDescent="0.25">
      <c r="A28" t="s">
        <v>73</v>
      </c>
      <c r="B28" t="s">
        <v>43</v>
      </c>
      <c r="C28" s="49">
        <v>1</v>
      </c>
      <c r="D28" s="49">
        <v>139</v>
      </c>
      <c r="E28" s="49">
        <v>0</v>
      </c>
      <c r="F28" s="4">
        <v>139</v>
      </c>
      <c r="G28" s="49">
        <v>0.13900000000000001</v>
      </c>
    </row>
    <row r="29" spans="1:7" x14ac:dyDescent="0.25">
      <c r="A29" t="s">
        <v>21</v>
      </c>
      <c r="C29" s="49">
        <v>90</v>
      </c>
      <c r="D29" s="49">
        <v>16835</v>
      </c>
      <c r="E29" s="49">
        <v>90</v>
      </c>
      <c r="F29" s="4">
        <v>187.05555555555554</v>
      </c>
      <c r="G29" s="49">
        <v>90016.835000000006</v>
      </c>
    </row>
  </sheetData>
  <sortState xmlns:xlrd2="http://schemas.microsoft.com/office/spreadsheetml/2017/richdata2" ref="A5:E24">
    <sortCondition descending="1" ref="E5"/>
  </sortState>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7" r:id="rId5" name="Button 5">
              <controlPr defaultSize="0" print="0" autoFill="0" autoPict="0" macro="[0]!HK_K1">
                <anchor moveWithCells="1" sizeWithCells="1">
                  <from>
                    <xdr:col>7</xdr:col>
                    <xdr:colOff>12700</xdr:colOff>
                    <xdr:row>0</xdr:row>
                    <xdr:rowOff>76200</xdr:rowOff>
                  </from>
                  <to>
                    <xdr:col>7</xdr:col>
                    <xdr:colOff>527050</xdr:colOff>
                    <xdr:row>1</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4"/>
  <dimension ref="A1:D37"/>
  <sheetViews>
    <sheetView zoomScale="90" zoomScaleNormal="90" workbookViewId="0">
      <pane ySplit="7" topLeftCell="A8" activePane="bottomLeft" state="frozen"/>
      <selection activeCell="A8" sqref="A8"/>
      <selection pane="bottomLeft" activeCell="J28" sqref="J28"/>
    </sheetView>
  </sheetViews>
  <sheetFormatPr defaultRowHeight="12.5" x14ac:dyDescent="0.25"/>
  <cols>
    <col min="1" max="1" width="13.54296875" style="13" customWidth="1"/>
    <col min="2" max="3" width="8.453125" bestFit="1" customWidth="1"/>
    <col min="4" max="4" width="8.453125" customWidth="1"/>
    <col min="5" max="5" width="5.1796875" customWidth="1"/>
  </cols>
  <sheetData>
    <row r="1" spans="1:4" ht="18.5" x14ac:dyDescent="0.45">
      <c r="A1" s="16" t="str">
        <f>Perustiedot!$B$1</f>
        <v>SUOMEN KEILAILULIITTO</v>
      </c>
      <c r="B1" s="1"/>
    </row>
    <row r="2" spans="1:4" ht="14.5" x14ac:dyDescent="0.35">
      <c r="A2" s="17"/>
      <c r="B2" s="1"/>
    </row>
    <row r="3" spans="1:4" ht="15.5" x14ac:dyDescent="0.35">
      <c r="A3" s="18" t="str">
        <f>Perustiedot!$B$2</f>
        <v>MIESTEN SM-LIIGA</v>
      </c>
      <c r="B3" s="1"/>
    </row>
    <row r="4" spans="1:4" ht="14.5" x14ac:dyDescent="0.35">
      <c r="A4" s="17"/>
      <c r="B4" s="1"/>
    </row>
    <row r="5" spans="1:4" ht="14.5" x14ac:dyDescent="0.35">
      <c r="A5" s="17" t="s">
        <v>36</v>
      </c>
      <c r="B5" s="1"/>
    </row>
    <row r="6" spans="1:4" ht="14.5" x14ac:dyDescent="0.35">
      <c r="A6" s="17"/>
      <c r="B6" s="1"/>
    </row>
    <row r="7" spans="1:4" s="15" customFormat="1" ht="13" x14ac:dyDescent="0.3">
      <c r="A7" s="9" t="s">
        <v>10</v>
      </c>
      <c r="B7" s="10" t="s">
        <v>25</v>
      </c>
      <c r="C7" s="10" t="s">
        <v>38</v>
      </c>
      <c r="D7" s="10" t="s">
        <v>11</v>
      </c>
    </row>
    <row r="8" spans="1:4" ht="14.5" x14ac:dyDescent="0.35">
      <c r="A8" s="1" t="str">
        <f>'Tulokset-K1'!$B$7</f>
        <v>AS</v>
      </c>
      <c r="B8" s="11">
        <f>'Tulokset-K1'!$C$12</f>
        <v>668</v>
      </c>
      <c r="C8" s="11">
        <f>'Tulokset-K1'!$D$13</f>
        <v>14</v>
      </c>
      <c r="D8" s="11">
        <f>IF(B8&gt;0,1,0)</f>
        <v>1</v>
      </c>
    </row>
    <row r="9" spans="1:4" ht="14.5" x14ac:dyDescent="0.35">
      <c r="A9" s="1" t="str">
        <f>'Tulokset-K1'!$F$7</f>
        <v>BC_Story</v>
      </c>
      <c r="B9" s="11">
        <f>'Tulokset-K1'!$G$12</f>
        <v>567</v>
      </c>
      <c r="C9" s="11">
        <f>'Tulokset-K1'!$H$13</f>
        <v>2</v>
      </c>
      <c r="D9" s="11">
        <f t="shared" ref="D9:D37" si="0">IF(B9&gt;0,1,0)</f>
        <v>1</v>
      </c>
    </row>
    <row r="10" spans="1:4" ht="14.5" x14ac:dyDescent="0.35">
      <c r="A10" s="1" t="str">
        <f>'Tulokset-K1'!$B$16</f>
        <v>JoesGold</v>
      </c>
      <c r="B10" s="11">
        <f>'Tulokset-K1'!$C$21</f>
        <v>537</v>
      </c>
      <c r="C10" s="11">
        <f>'Tulokset-K1'!$D$22</f>
        <v>14</v>
      </c>
      <c r="D10" s="11">
        <f t="shared" si="0"/>
        <v>1</v>
      </c>
    </row>
    <row r="11" spans="1:4" ht="14.5" x14ac:dyDescent="0.35">
      <c r="A11" s="1" t="str">
        <f>'Tulokset-K1'!$F$16</f>
        <v>OPS</v>
      </c>
      <c r="B11" s="11">
        <f>'Tulokset-K1'!$G$21</f>
        <v>501</v>
      </c>
      <c r="C11" s="11">
        <f>'Tulokset-K1'!$H$22</f>
        <v>2</v>
      </c>
      <c r="D11" s="11">
        <f t="shared" si="0"/>
        <v>1</v>
      </c>
    </row>
    <row r="12" spans="1:4" ht="14.5" x14ac:dyDescent="0.35">
      <c r="A12" s="1" t="str">
        <f>'Tulokset-K1'!$B$25</f>
        <v>GH</v>
      </c>
      <c r="B12" s="11">
        <f>'Tulokset-K1'!$C$30</f>
        <v>552</v>
      </c>
      <c r="C12" s="11">
        <f>'Tulokset-K1'!$D$31</f>
        <v>16</v>
      </c>
      <c r="D12" s="11">
        <f t="shared" si="0"/>
        <v>1</v>
      </c>
    </row>
    <row r="13" spans="1:4" ht="14.5" x14ac:dyDescent="0.35">
      <c r="A13" s="1" t="str">
        <f>'Tulokset-K1'!$F$25</f>
        <v>IFK_Mariehamn</v>
      </c>
      <c r="B13" s="11">
        <f>'Tulokset-K1'!$G$30</f>
        <v>525</v>
      </c>
      <c r="C13" s="11">
        <f>'Tulokset-K1'!$H$31</f>
        <v>0</v>
      </c>
      <c r="D13" s="11">
        <f t="shared" si="0"/>
        <v>1</v>
      </c>
    </row>
    <row r="14" spans="1:4" ht="14.5" x14ac:dyDescent="0.35">
      <c r="A14" s="1" t="str">
        <f>'Tulokset-K1'!$K$7</f>
        <v>GH</v>
      </c>
      <c r="B14" s="11">
        <f>'Tulokset-K1'!$L$12</f>
        <v>615</v>
      </c>
      <c r="C14" s="11">
        <f>'Tulokset-K1'!$M$13</f>
        <v>16</v>
      </c>
      <c r="D14" s="11">
        <f t="shared" si="0"/>
        <v>1</v>
      </c>
    </row>
    <row r="15" spans="1:4" ht="14.5" x14ac:dyDescent="0.35">
      <c r="A15" s="1" t="str">
        <f>'Tulokset-K1'!$O$7</f>
        <v>OPS</v>
      </c>
      <c r="B15" s="11">
        <f>'Tulokset-K1'!$P$12</f>
        <v>513</v>
      </c>
      <c r="C15" s="11">
        <f>'Tulokset-K1'!$Q$13</f>
        <v>0</v>
      </c>
      <c r="D15" s="11">
        <f t="shared" si="0"/>
        <v>1</v>
      </c>
    </row>
    <row r="16" spans="1:4" ht="14.5" x14ac:dyDescent="0.35">
      <c r="A16" s="1" t="str">
        <f>'Tulokset-K1'!$K$16</f>
        <v>AS</v>
      </c>
      <c r="B16" s="11">
        <f>'Tulokset-K1'!$L$21</f>
        <v>615</v>
      </c>
      <c r="C16" s="11">
        <f>'Tulokset-K1'!$M$22</f>
        <v>12</v>
      </c>
      <c r="D16" s="11">
        <f t="shared" si="0"/>
        <v>1</v>
      </c>
    </row>
    <row r="17" spans="1:4" ht="14.5" x14ac:dyDescent="0.35">
      <c r="A17" s="1" t="str">
        <f>'Tulokset-K1'!$O$16</f>
        <v>IFK_Mariehamn</v>
      </c>
      <c r="B17" s="11">
        <f>'Tulokset-K1'!$P$21</f>
        <v>582</v>
      </c>
      <c r="C17" s="11">
        <f>'Tulokset-K1'!$Q$22</f>
        <v>4</v>
      </c>
      <c r="D17" s="11">
        <f t="shared" si="0"/>
        <v>1</v>
      </c>
    </row>
    <row r="18" spans="1:4" ht="14.5" x14ac:dyDescent="0.35">
      <c r="A18" s="1" t="str">
        <f>'Tulokset-K1'!$K$25</f>
        <v>BC_Story</v>
      </c>
      <c r="B18" s="11">
        <f>'Tulokset-K1'!$L$30</f>
        <v>613</v>
      </c>
      <c r="C18" s="11">
        <f>'Tulokset-K1'!$M$31</f>
        <v>16</v>
      </c>
      <c r="D18" s="11">
        <f t="shared" si="0"/>
        <v>1</v>
      </c>
    </row>
    <row r="19" spans="1:4" ht="14.5" x14ac:dyDescent="0.35">
      <c r="A19" s="1" t="str">
        <f>'Tulokset-K1'!$O$25</f>
        <v>JoesGold</v>
      </c>
      <c r="B19" s="11">
        <f>'Tulokset-K1'!$P$30</f>
        <v>498</v>
      </c>
      <c r="C19" s="11">
        <f>'Tulokset-K1'!$Q$31</f>
        <v>0</v>
      </c>
      <c r="D19" s="11">
        <f t="shared" si="0"/>
        <v>1</v>
      </c>
    </row>
    <row r="20" spans="1:4" ht="14.5" x14ac:dyDescent="0.35">
      <c r="A20" s="1" t="str">
        <f>'Tulokset-K1'!$S$7</f>
        <v>JoesGold</v>
      </c>
      <c r="B20" s="11">
        <f>'Tulokset-K1'!$T$12</f>
        <v>437</v>
      </c>
      <c r="C20" s="11">
        <f>'Tulokset-K1'!$U$13</f>
        <v>0</v>
      </c>
      <c r="D20" s="11">
        <f t="shared" si="0"/>
        <v>1</v>
      </c>
    </row>
    <row r="21" spans="1:4" ht="14.5" x14ac:dyDescent="0.35">
      <c r="A21" s="1" t="str">
        <f>'Tulokset-K1'!$W$7</f>
        <v>AS</v>
      </c>
      <c r="B21" s="11">
        <f>'Tulokset-K1'!$X$12</f>
        <v>643</v>
      </c>
      <c r="C21" s="11">
        <f>'Tulokset-K1'!$Y$13</f>
        <v>16</v>
      </c>
      <c r="D21" s="11">
        <f t="shared" si="0"/>
        <v>1</v>
      </c>
    </row>
    <row r="22" spans="1:4" ht="14.5" x14ac:dyDescent="0.35">
      <c r="A22" s="1" t="str">
        <f>'Tulokset-K1'!$S$16</f>
        <v>BC_Story</v>
      </c>
      <c r="B22" s="11">
        <f>'Tulokset-K1'!$T$21</f>
        <v>605</v>
      </c>
      <c r="C22" s="11">
        <f>'Tulokset-K1'!$U$22</f>
        <v>14</v>
      </c>
      <c r="D22" s="11">
        <f t="shared" si="0"/>
        <v>1</v>
      </c>
    </row>
    <row r="23" spans="1:4" ht="14.5" x14ac:dyDescent="0.35">
      <c r="A23" s="1" t="str">
        <f>'Tulokset-K1'!$W$16</f>
        <v>GH</v>
      </c>
      <c r="B23" s="11">
        <f>'Tulokset-K1'!$X$21</f>
        <v>557</v>
      </c>
      <c r="C23" s="11">
        <f>'Tulokset-K1'!$Y$22</f>
        <v>2</v>
      </c>
      <c r="D23" s="11">
        <f t="shared" si="0"/>
        <v>1</v>
      </c>
    </row>
    <row r="24" spans="1:4" ht="14.5" x14ac:dyDescent="0.35">
      <c r="A24" s="1" t="str">
        <f>'Tulokset-K1'!$S$25</f>
        <v>IFK_Mariehamn</v>
      </c>
      <c r="B24" s="11">
        <f>'Tulokset-K1'!$T$30</f>
        <v>612</v>
      </c>
      <c r="C24" s="11">
        <f>'Tulokset-K1'!$U$31</f>
        <v>14</v>
      </c>
      <c r="D24" s="11">
        <f t="shared" si="0"/>
        <v>1</v>
      </c>
    </row>
    <row r="25" spans="1:4" ht="14.5" x14ac:dyDescent="0.35">
      <c r="A25" s="1" t="str">
        <f>'Tulokset-K1'!$W$25</f>
        <v>OPS</v>
      </c>
      <c r="B25" s="11">
        <f>'Tulokset-K1'!$X$30</f>
        <v>531</v>
      </c>
      <c r="C25" s="11">
        <f>'Tulokset-K1'!$Y$31</f>
        <v>2</v>
      </c>
      <c r="D25" s="11">
        <f t="shared" si="0"/>
        <v>1</v>
      </c>
    </row>
    <row r="26" spans="1:4" ht="14.5" x14ac:dyDescent="0.35">
      <c r="A26" s="1" t="str">
        <f>'Tulokset-K1'!$AB$7</f>
        <v>BC_Story</v>
      </c>
      <c r="B26" s="11">
        <f>'Tulokset-K1'!$AC$12</f>
        <v>580</v>
      </c>
      <c r="C26" s="11">
        <f>'Tulokset-K1'!$AD$13</f>
        <v>14</v>
      </c>
      <c r="D26" s="11">
        <f t="shared" si="0"/>
        <v>1</v>
      </c>
    </row>
    <row r="27" spans="1:4" ht="14.5" x14ac:dyDescent="0.35">
      <c r="A27" s="1" t="str">
        <f>'Tulokset-K1'!$AF$7</f>
        <v>IFK_Mariehamn</v>
      </c>
      <c r="B27" s="11">
        <f>'Tulokset-K1'!$AG$12</f>
        <v>519</v>
      </c>
      <c r="C27" s="11">
        <f>'Tulokset-K1'!$AH$13</f>
        <v>2</v>
      </c>
      <c r="D27" s="11">
        <f t="shared" si="0"/>
        <v>1</v>
      </c>
    </row>
    <row r="28" spans="1:4" ht="14.5" x14ac:dyDescent="0.35">
      <c r="A28" s="1" t="str">
        <f>'Tulokset-K1'!$AB$16</f>
        <v>OPS</v>
      </c>
      <c r="B28" s="11">
        <f>'Tulokset-K1'!$AC$21</f>
        <v>549</v>
      </c>
      <c r="C28" s="11">
        <f>'Tulokset-K1'!$AD$22</f>
        <v>2</v>
      </c>
      <c r="D28" s="11">
        <f t="shared" si="0"/>
        <v>1</v>
      </c>
    </row>
    <row r="29" spans="1:4" ht="14.5" x14ac:dyDescent="0.35">
      <c r="A29" s="1" t="str">
        <f>'Tulokset-K1'!$AF$16</f>
        <v>AS</v>
      </c>
      <c r="B29" s="11">
        <f>'Tulokset-K1'!$AG$21</f>
        <v>601</v>
      </c>
      <c r="C29" s="11">
        <f>'Tulokset-K1'!$AH$22</f>
        <v>14</v>
      </c>
      <c r="D29" s="11">
        <f t="shared" si="0"/>
        <v>1</v>
      </c>
    </row>
    <row r="30" spans="1:4" ht="14.5" x14ac:dyDescent="0.35">
      <c r="A30" s="1" t="str">
        <f>'Tulokset-K1'!$AB$25</f>
        <v>JoesGold</v>
      </c>
      <c r="B30" s="11">
        <f>'Tulokset-K1'!$AC$30</f>
        <v>555</v>
      </c>
      <c r="C30" s="11">
        <f>'Tulokset-K1'!$AD$31</f>
        <v>4</v>
      </c>
      <c r="D30" s="11">
        <f t="shared" si="0"/>
        <v>1</v>
      </c>
    </row>
    <row r="31" spans="1:4" ht="14.5" x14ac:dyDescent="0.35">
      <c r="A31" s="1" t="str">
        <f>'Tulokset-K1'!$AF$25</f>
        <v>GH</v>
      </c>
      <c r="B31" s="11">
        <f>'Tulokset-K1'!$AG$30</f>
        <v>566</v>
      </c>
      <c r="C31" s="11">
        <f>'Tulokset-K1'!$AH$31</f>
        <v>12</v>
      </c>
      <c r="D31" s="11">
        <f t="shared" si="0"/>
        <v>1</v>
      </c>
    </row>
    <row r="32" spans="1:4" ht="14.5" x14ac:dyDescent="0.35">
      <c r="A32" s="1" t="str">
        <f>'Tulokset-K1'!$AK$7</f>
        <v>AS</v>
      </c>
      <c r="B32" s="11">
        <f>'Tulokset-K1'!$AL$12</f>
        <v>638</v>
      </c>
      <c r="C32" s="11">
        <f>'Tulokset-K1'!$AM$13</f>
        <v>14</v>
      </c>
      <c r="D32" s="11">
        <f t="shared" si="0"/>
        <v>1</v>
      </c>
    </row>
    <row r="33" spans="1:4" ht="14.5" x14ac:dyDescent="0.35">
      <c r="A33" s="1" t="str">
        <f>'Tulokset-K1'!$AO$7</f>
        <v>GH</v>
      </c>
      <c r="B33" s="11">
        <f>'Tulokset-K1'!$AP$12</f>
        <v>601</v>
      </c>
      <c r="C33" s="11">
        <f>'Tulokset-K1'!$AQ$13</f>
        <v>2</v>
      </c>
      <c r="D33" s="11">
        <f t="shared" si="0"/>
        <v>1</v>
      </c>
    </row>
    <row r="34" spans="1:4" ht="14.5" x14ac:dyDescent="0.35">
      <c r="A34" s="1" t="str">
        <f>'Tulokset-K1'!$AK$16</f>
        <v>IFK_Mariehamn</v>
      </c>
      <c r="B34" s="11">
        <f>'Tulokset-K1'!$AL$21</f>
        <v>520</v>
      </c>
      <c r="C34" s="11">
        <f>'Tulokset-K1'!$AM$22</f>
        <v>14</v>
      </c>
      <c r="D34" s="11">
        <f t="shared" si="0"/>
        <v>1</v>
      </c>
    </row>
    <row r="35" spans="1:4" ht="14.5" x14ac:dyDescent="0.35">
      <c r="A35" s="1" t="str">
        <f>'Tulokset-K1'!$AO$16</f>
        <v>JoesGold</v>
      </c>
      <c r="B35" s="11">
        <f>'Tulokset-K1'!$AP$21</f>
        <v>452</v>
      </c>
      <c r="C35" s="11">
        <f>'Tulokset-K1'!$AQ$22</f>
        <v>2</v>
      </c>
      <c r="D35" s="11">
        <f t="shared" si="0"/>
        <v>1</v>
      </c>
    </row>
    <row r="36" spans="1:4" ht="14.5" x14ac:dyDescent="0.35">
      <c r="A36" s="1" t="str">
        <f>'Tulokset-K1'!$AK$25</f>
        <v>OPS</v>
      </c>
      <c r="B36" s="11">
        <f>'Tulokset-K1'!$AL$30</f>
        <v>493</v>
      </c>
      <c r="C36" s="11">
        <f>'Tulokset-K1'!$AM$31</f>
        <v>2</v>
      </c>
      <c r="D36" s="11">
        <f t="shared" si="0"/>
        <v>1</v>
      </c>
    </row>
    <row r="37" spans="1:4" ht="14.5" x14ac:dyDescent="0.35">
      <c r="A37" s="1" t="str">
        <f>'Tulokset-K1'!$AO$25</f>
        <v>BC_Story</v>
      </c>
      <c r="B37" s="11">
        <f>'Tulokset-K1'!$AP$30</f>
        <v>590</v>
      </c>
      <c r="C37" s="11">
        <f>'Tulokset-K1'!$AQ$31</f>
        <v>14</v>
      </c>
      <c r="D37" s="11">
        <f t="shared" si="0"/>
        <v>1</v>
      </c>
    </row>
  </sheetData>
  <sheetProtection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2"/>
  <dimension ref="A1:D99"/>
  <sheetViews>
    <sheetView zoomScale="90" zoomScaleNormal="90" workbookViewId="0">
      <pane ySplit="9" topLeftCell="A10" activePane="bottomLeft" state="frozen"/>
      <selection activeCell="D106" sqref="D106:D117"/>
      <selection pane="bottomLeft" activeCell="A10" sqref="A10"/>
    </sheetView>
  </sheetViews>
  <sheetFormatPr defaultRowHeight="12.5" x14ac:dyDescent="0.25"/>
  <cols>
    <col min="1" max="1" width="26.453125" style="13" customWidth="1"/>
    <col min="2" max="2" width="5.453125" style="13" customWidth="1"/>
    <col min="3" max="3" width="3" style="13" bestFit="1" customWidth="1"/>
    <col min="4" max="4" width="8.453125" bestFit="1" customWidth="1"/>
  </cols>
  <sheetData>
    <row r="1" spans="1:4" ht="18.5" x14ac:dyDescent="0.45">
      <c r="A1" s="16" t="str">
        <f>Perustiedot!$B$1</f>
        <v>SUOMEN KEILAILULIITTO</v>
      </c>
      <c r="D1" s="1"/>
    </row>
    <row r="2" spans="1:4" ht="14.5" x14ac:dyDescent="0.35">
      <c r="A2" s="17"/>
      <c r="D2" s="1"/>
    </row>
    <row r="3" spans="1:4" ht="15.5" x14ac:dyDescent="0.35">
      <c r="A3" s="18" t="str">
        <f>Perustiedot!$B$2</f>
        <v>MIESTEN SM-LIIGA</v>
      </c>
      <c r="D3" s="1"/>
    </row>
    <row r="4" spans="1:4" ht="14.5" x14ac:dyDescent="0.35">
      <c r="A4" s="17"/>
      <c r="D4" s="1"/>
    </row>
    <row r="5" spans="1:4" ht="14.5" x14ac:dyDescent="0.35">
      <c r="A5" s="17" t="s">
        <v>42</v>
      </c>
      <c r="D5" s="1"/>
    </row>
    <row r="6" spans="1:4" ht="14.5" x14ac:dyDescent="0.35">
      <c r="A6" s="17"/>
      <c r="D6" s="1"/>
    </row>
    <row r="7" spans="1:4" x14ac:dyDescent="0.25">
      <c r="A7" s="13" t="s">
        <v>50</v>
      </c>
    </row>
    <row r="9" spans="1:4" s="15" customFormat="1" ht="11.5" x14ac:dyDescent="0.25">
      <c r="A9" s="19" t="s">
        <v>20</v>
      </c>
      <c r="B9" s="19" t="s">
        <v>22</v>
      </c>
      <c r="C9" s="19" t="s">
        <v>40</v>
      </c>
      <c r="D9" s="15" t="s">
        <v>10</v>
      </c>
    </row>
    <row r="10" spans="1:4" ht="12.75" customHeight="1" x14ac:dyDescent="0.25">
      <c r="A10" s="13" t="str">
        <f>'Tulokset-K1'!$B$9</f>
        <v>Oksanen Mika</v>
      </c>
      <c r="B10" s="13">
        <f>'Tulokset-K1'!$C$9</f>
        <v>208</v>
      </c>
      <c r="C10" s="13">
        <f>'Tulokset-K1'!$D$9</f>
        <v>0</v>
      </c>
      <c r="D10" t="str">
        <f>'Tulokset-K1'!$B$7</f>
        <v>AS</v>
      </c>
    </row>
    <row r="11" spans="1:4" ht="12.75" customHeight="1" x14ac:dyDescent="0.25">
      <c r="A11" s="13" t="str">
        <f>'Tulokset-K1'!$B$10</f>
        <v>Oksanen Joni</v>
      </c>
      <c r="B11" s="13">
        <f>'Tulokset-K1'!$C$10</f>
        <v>234</v>
      </c>
      <c r="C11" s="13">
        <f>'Tulokset-K1'!$D$10</f>
        <v>2</v>
      </c>
      <c r="D11" t="str">
        <f>'Tulokset-K1'!$B$7</f>
        <v>AS</v>
      </c>
    </row>
    <row r="12" spans="1:4" ht="12.75" customHeight="1" x14ac:dyDescent="0.25">
      <c r="A12" s="13" t="str">
        <f>'Tulokset-K1'!$B$11</f>
        <v>Oksanen Niko</v>
      </c>
      <c r="B12" s="13">
        <f>'Tulokset-K1'!$C$11</f>
        <v>226</v>
      </c>
      <c r="C12" s="13">
        <f>'Tulokset-K1'!$D$11</f>
        <v>2</v>
      </c>
      <c r="D12" t="str">
        <f>'Tulokset-K1'!$B$7</f>
        <v>AS</v>
      </c>
    </row>
    <row r="13" spans="1:4" x14ac:dyDescent="0.25">
      <c r="A13" s="13" t="str">
        <f>'Tulokset-K1'!$F$9</f>
        <v>Haldén Niko</v>
      </c>
      <c r="B13" s="13">
        <f>'Tulokset-K1'!$G$9</f>
        <v>234</v>
      </c>
      <c r="C13" s="13">
        <f>'Tulokset-K1'!$H$9</f>
        <v>2</v>
      </c>
      <c r="D13" t="str">
        <f>'Tulokset-K1'!$F$7</f>
        <v>BC_Story</v>
      </c>
    </row>
    <row r="14" spans="1:4" x14ac:dyDescent="0.25">
      <c r="A14" s="13" t="str">
        <f>'Tulokset-K1'!$F$10</f>
        <v>Juutilainen Santtu</v>
      </c>
      <c r="B14" s="13">
        <f>'Tulokset-K1'!$G$10</f>
        <v>155</v>
      </c>
      <c r="C14" s="13">
        <f>'Tulokset-K1'!$H$10</f>
        <v>0</v>
      </c>
      <c r="D14" t="str">
        <f>'Tulokset-K1'!$F$7</f>
        <v>BC_Story</v>
      </c>
    </row>
    <row r="15" spans="1:4" x14ac:dyDescent="0.25">
      <c r="A15" s="13" t="str">
        <f>'Tulokset-K1'!$F$11</f>
        <v>Pirhonen Jarkko</v>
      </c>
      <c r="B15" s="13">
        <f>'Tulokset-K1'!$G$11</f>
        <v>178</v>
      </c>
      <c r="C15" s="13">
        <f>'Tulokset-K1'!$H$11</f>
        <v>0</v>
      </c>
      <c r="D15" t="str">
        <f>'Tulokset-K1'!$F$7</f>
        <v>BC_Story</v>
      </c>
    </row>
    <row r="16" spans="1:4" x14ac:dyDescent="0.25">
      <c r="A16" s="13" t="str">
        <f>'Tulokset-K1'!$B$18</f>
        <v>Kärkkäinen Nico</v>
      </c>
      <c r="B16" s="13">
        <f>'Tulokset-K1'!$C$18</f>
        <v>211</v>
      </c>
      <c r="C16" s="13">
        <f>'Tulokset-K1'!$D$18</f>
        <v>2</v>
      </c>
      <c r="D16" t="str">
        <f>'Tulokset-K1'!$B$16</f>
        <v>JoesGold</v>
      </c>
    </row>
    <row r="17" spans="1:4" x14ac:dyDescent="0.25">
      <c r="A17" s="13" t="str">
        <f>'Tulokset-K1'!$B$19</f>
        <v>Kärkkäinen Jari</v>
      </c>
      <c r="B17" s="13">
        <f>'Tulokset-K1'!$C$19</f>
        <v>181</v>
      </c>
      <c r="C17" s="13">
        <f>'Tulokset-K1'!$D$19</f>
        <v>2</v>
      </c>
      <c r="D17" t="str">
        <f>'Tulokset-K1'!$B$16</f>
        <v>JoesGold</v>
      </c>
    </row>
    <row r="18" spans="1:4" x14ac:dyDescent="0.25">
      <c r="A18" s="13" t="str">
        <f>'Tulokset-K1'!$B$20</f>
        <v>Turunen Tomi</v>
      </c>
      <c r="B18" s="13">
        <f>'Tulokset-K1'!$C$20</f>
        <v>145</v>
      </c>
      <c r="C18" s="13">
        <f>'Tulokset-K1'!$D$20</f>
        <v>0</v>
      </c>
      <c r="D18" t="str">
        <f>'Tulokset-K1'!$B$16</f>
        <v>JoesGold</v>
      </c>
    </row>
    <row r="19" spans="1:4" x14ac:dyDescent="0.25">
      <c r="A19" s="13" t="str">
        <f>'Tulokset-K1'!$F$18</f>
        <v>Uusinarkaus Timo</v>
      </c>
      <c r="B19" s="13">
        <f>'Tulokset-K1'!$G$18</f>
        <v>184</v>
      </c>
      <c r="C19" s="13">
        <f>'Tulokset-K1'!$H$18</f>
        <v>0</v>
      </c>
      <c r="D19" t="str">
        <f>'Tulokset-K1'!$F$16</f>
        <v>OPS</v>
      </c>
    </row>
    <row r="20" spans="1:4" x14ac:dyDescent="0.25">
      <c r="A20" s="13" t="str">
        <f>'Tulokset-K1'!$F$19</f>
        <v>Rantala Esa</v>
      </c>
      <c r="B20" s="13">
        <f>'Tulokset-K1'!$G$19</f>
        <v>119</v>
      </c>
      <c r="C20" s="13">
        <f>'Tulokset-K1'!$H$19</f>
        <v>0</v>
      </c>
      <c r="D20" t="str">
        <f>'Tulokset-K1'!$F$16</f>
        <v>OPS</v>
      </c>
    </row>
    <row r="21" spans="1:4" x14ac:dyDescent="0.25">
      <c r="A21" s="13" t="str">
        <f>'Tulokset-K1'!$F$20</f>
        <v>Luosujärvi Matias</v>
      </c>
      <c r="B21" s="13">
        <f>'Tulokset-K1'!$G$20</f>
        <v>198</v>
      </c>
      <c r="C21" s="13">
        <f>'Tulokset-K1'!$H$20</f>
        <v>2</v>
      </c>
      <c r="D21" t="str">
        <f>'Tulokset-K1'!$F$16</f>
        <v>OPS</v>
      </c>
    </row>
    <row r="22" spans="1:4" x14ac:dyDescent="0.25">
      <c r="A22" s="13" t="str">
        <f>'Tulokset-K1'!$B$27</f>
        <v>Hietarinne Klaus-Kristian</v>
      </c>
      <c r="B22" s="13">
        <f>'Tulokset-K1'!$C$27</f>
        <v>174</v>
      </c>
      <c r="C22" s="13">
        <f>'Tulokset-K1'!$D$27</f>
        <v>2</v>
      </c>
      <c r="D22" t="str">
        <f>'Tulokset-K1'!$B$25</f>
        <v>GH</v>
      </c>
    </row>
    <row r="23" spans="1:4" x14ac:dyDescent="0.25">
      <c r="A23" s="13" t="str">
        <f>'Tulokset-K1'!$B$28</f>
        <v>Partinen Risto</v>
      </c>
      <c r="B23" s="13">
        <f>'Tulokset-K1'!$C$28</f>
        <v>180</v>
      </c>
      <c r="C23" s="13">
        <f>'Tulokset-K1'!$D$28</f>
        <v>2</v>
      </c>
      <c r="D23" t="str">
        <f>'Tulokset-K1'!$B$25</f>
        <v>GH</v>
      </c>
    </row>
    <row r="24" spans="1:4" x14ac:dyDescent="0.25">
      <c r="A24" s="13" t="str">
        <f>'Tulokset-K1'!$B$29</f>
        <v>Järvinen Tero</v>
      </c>
      <c r="B24" s="13">
        <f>'Tulokset-K1'!$C$29</f>
        <v>198</v>
      </c>
      <c r="C24" s="13">
        <f>'Tulokset-K1'!$D$29</f>
        <v>2</v>
      </c>
      <c r="D24" t="str">
        <f>'Tulokset-K1'!$B$25</f>
        <v>GH</v>
      </c>
    </row>
    <row r="25" spans="1:4" x14ac:dyDescent="0.25">
      <c r="A25" s="13" t="str">
        <f>'Tulokset-K1'!$F$27</f>
        <v>Pajunen Jens</v>
      </c>
      <c r="B25" s="13">
        <f>'Tulokset-K1'!$G$27</f>
        <v>159</v>
      </c>
      <c r="C25" s="13">
        <f>'Tulokset-K1'!$H$27</f>
        <v>0</v>
      </c>
      <c r="D25" t="str">
        <f>'Tulokset-K1'!$F$25</f>
        <v>IFK_Mariehamn</v>
      </c>
    </row>
    <row r="26" spans="1:4" x14ac:dyDescent="0.25">
      <c r="A26" s="13" t="str">
        <f>'Tulokset-K1'!$F$28</f>
        <v>Andersson Jonas</v>
      </c>
      <c r="B26" s="13">
        <f>'Tulokset-K1'!$G$28</f>
        <v>169</v>
      </c>
      <c r="C26" s="13">
        <f>'Tulokset-K1'!$H$28</f>
        <v>0</v>
      </c>
      <c r="D26" t="str">
        <f>'Tulokset-K1'!$F$25</f>
        <v>IFK_Mariehamn</v>
      </c>
    </row>
    <row r="27" spans="1:4" x14ac:dyDescent="0.25">
      <c r="A27" s="13" t="str">
        <f>'Tulokset-K1'!$F$29</f>
        <v>Cronholm Sebastian</v>
      </c>
      <c r="B27" s="13">
        <f>'Tulokset-K1'!$G$29</f>
        <v>197</v>
      </c>
      <c r="C27" s="13">
        <f>'Tulokset-K1'!$H$29</f>
        <v>0</v>
      </c>
      <c r="D27" t="str">
        <f>'Tulokset-K1'!$F$25</f>
        <v>IFK_Mariehamn</v>
      </c>
    </row>
    <row r="28" spans="1:4" x14ac:dyDescent="0.25">
      <c r="A28" s="13" t="str">
        <f>'Tulokset-K1'!$K$9</f>
        <v>Hietarinne Klaus-Kristian</v>
      </c>
      <c r="B28" s="13">
        <f>'Tulokset-K1'!$L$9</f>
        <v>191</v>
      </c>
      <c r="C28" s="13">
        <f>'Tulokset-K1'!$M$9</f>
        <v>2</v>
      </c>
      <c r="D28" t="str">
        <f>'Tulokset-K1'!$K$7</f>
        <v>GH</v>
      </c>
    </row>
    <row r="29" spans="1:4" x14ac:dyDescent="0.25">
      <c r="A29" s="13" t="str">
        <f>'Tulokset-K1'!$K$10</f>
        <v>Partinen Risto</v>
      </c>
      <c r="B29" s="13">
        <f>'Tulokset-K1'!$L$10</f>
        <v>244</v>
      </c>
      <c r="C29" s="13">
        <f>'Tulokset-K1'!$M$10</f>
        <v>2</v>
      </c>
      <c r="D29" t="str">
        <f>'Tulokset-K1'!$K$7</f>
        <v>GH</v>
      </c>
    </row>
    <row r="30" spans="1:4" x14ac:dyDescent="0.25">
      <c r="A30" s="13" t="str">
        <f>'Tulokset-K1'!$K$11</f>
        <v>Järvinen Tero</v>
      </c>
      <c r="B30" s="13">
        <f>'Tulokset-K1'!$L$11</f>
        <v>180</v>
      </c>
      <c r="C30" s="13">
        <f>'Tulokset-K1'!$M$11</f>
        <v>2</v>
      </c>
      <c r="D30" t="str">
        <f>'Tulokset-K1'!$K$7</f>
        <v>GH</v>
      </c>
    </row>
    <row r="31" spans="1:4" x14ac:dyDescent="0.25">
      <c r="A31" s="13" t="str">
        <f>'Tulokset-K1'!$O$9</f>
        <v>Uusinarkaus Timo</v>
      </c>
      <c r="B31" s="13">
        <f>'Tulokset-K1'!$P$9</f>
        <v>152</v>
      </c>
      <c r="C31" s="13">
        <f>'Tulokset-K1'!$Q$9</f>
        <v>0</v>
      </c>
      <c r="D31" t="str">
        <f>'Tulokset-K1'!$O$7</f>
        <v>OPS</v>
      </c>
    </row>
    <row r="32" spans="1:4" x14ac:dyDescent="0.25">
      <c r="A32" s="13" t="str">
        <f>'Tulokset-K1'!$O$10</f>
        <v>Kahlos Hans</v>
      </c>
      <c r="B32" s="13">
        <f>'Tulokset-K1'!$P$10</f>
        <v>191</v>
      </c>
      <c r="C32" s="13">
        <f>'Tulokset-K1'!$Q$10</f>
        <v>0</v>
      </c>
      <c r="D32" t="str">
        <f>'Tulokset-K1'!$O$7</f>
        <v>OPS</v>
      </c>
    </row>
    <row r="33" spans="1:4" x14ac:dyDescent="0.25">
      <c r="A33" s="13" t="str">
        <f>'Tulokset-K1'!$O$11</f>
        <v>Luosujärvi Matias</v>
      </c>
      <c r="B33" s="13">
        <f>'Tulokset-K1'!$P$11</f>
        <v>170</v>
      </c>
      <c r="C33" s="13">
        <f>'Tulokset-K1'!$Q$11</f>
        <v>0</v>
      </c>
      <c r="D33" t="str">
        <f>'Tulokset-K1'!$O$7</f>
        <v>OPS</v>
      </c>
    </row>
    <row r="34" spans="1:4" x14ac:dyDescent="0.25">
      <c r="A34" s="13" t="str">
        <f>'Tulokset-K1'!$K$18</f>
        <v>Oksanen Mika</v>
      </c>
      <c r="B34" s="13">
        <f>'Tulokset-K1'!$L$18</f>
        <v>173</v>
      </c>
      <c r="C34" s="13">
        <f>'Tulokset-K1'!$M$18</f>
        <v>0</v>
      </c>
      <c r="D34" t="str">
        <f>'Tulokset-K1'!$K$16</f>
        <v>AS</v>
      </c>
    </row>
    <row r="35" spans="1:4" x14ac:dyDescent="0.25">
      <c r="A35" s="13" t="str">
        <f>'Tulokset-K1'!$K$19</f>
        <v>Oksanen Joni</v>
      </c>
      <c r="B35" s="13">
        <f>'Tulokset-K1'!$L$19</f>
        <v>183</v>
      </c>
      <c r="C35" s="13">
        <f>'Tulokset-K1'!$M$19</f>
        <v>0</v>
      </c>
      <c r="D35" t="str">
        <f>'Tulokset-K1'!$K$16</f>
        <v>AS</v>
      </c>
    </row>
    <row r="36" spans="1:4" x14ac:dyDescent="0.25">
      <c r="A36" s="13" t="str">
        <f>'Tulokset-K1'!$K$20</f>
        <v>Oksanen Niko</v>
      </c>
      <c r="B36" s="13">
        <f>'Tulokset-K1'!$L$20</f>
        <v>259</v>
      </c>
      <c r="C36" s="13">
        <f>'Tulokset-K1'!$M$20</f>
        <v>2</v>
      </c>
      <c r="D36" t="str">
        <f>'Tulokset-K1'!$K$16</f>
        <v>AS</v>
      </c>
    </row>
    <row r="37" spans="1:4" x14ac:dyDescent="0.25">
      <c r="A37" s="13" t="str">
        <f>'Tulokset-K1'!$O$18</f>
        <v>Mattsson Kim</v>
      </c>
      <c r="B37" s="13">
        <f>'Tulokset-K1'!$P$18</f>
        <v>190</v>
      </c>
      <c r="C37" s="13">
        <f>'Tulokset-K1'!$Q$18</f>
        <v>2</v>
      </c>
      <c r="D37" t="str">
        <f>'Tulokset-K1'!$O$16</f>
        <v>IFK_Mariehamn</v>
      </c>
    </row>
    <row r="38" spans="1:4" x14ac:dyDescent="0.25">
      <c r="A38" s="13" t="str">
        <f>'Tulokset-K1'!$O$19</f>
        <v>Andersson Jonas</v>
      </c>
      <c r="B38" s="13">
        <f>'Tulokset-K1'!$P$19</f>
        <v>188</v>
      </c>
      <c r="C38" s="13">
        <f>'Tulokset-K1'!$Q$19</f>
        <v>2</v>
      </c>
      <c r="D38" t="str">
        <f>'Tulokset-K1'!$O$16</f>
        <v>IFK_Mariehamn</v>
      </c>
    </row>
    <row r="39" spans="1:4" x14ac:dyDescent="0.25">
      <c r="A39" s="13" t="str">
        <f>'Tulokset-K1'!$O$20</f>
        <v>Cronholm Sebastian</v>
      </c>
      <c r="B39" s="13">
        <f>'Tulokset-K1'!$P$20</f>
        <v>204</v>
      </c>
      <c r="C39" s="13">
        <f>'Tulokset-K1'!$Q$20</f>
        <v>0</v>
      </c>
      <c r="D39" t="str">
        <f>'Tulokset-K1'!$O$16</f>
        <v>IFK_Mariehamn</v>
      </c>
    </row>
    <row r="40" spans="1:4" x14ac:dyDescent="0.25">
      <c r="A40" s="13" t="str">
        <f>'Tulokset-K1'!$K$27</f>
        <v>Haldén Niko</v>
      </c>
      <c r="B40" s="13">
        <f>'Tulokset-K1'!$L$27</f>
        <v>189</v>
      </c>
      <c r="C40" s="13">
        <f>'Tulokset-K1'!$M$27</f>
        <v>2</v>
      </c>
      <c r="D40" t="str">
        <f>'Tulokset-K1'!$K$25</f>
        <v>BC_Story</v>
      </c>
    </row>
    <row r="41" spans="1:4" x14ac:dyDescent="0.25">
      <c r="A41" s="13" t="str">
        <f>'Tulokset-K1'!$K$28</f>
        <v>Juutilainen Santtu</v>
      </c>
      <c r="B41" s="13">
        <f>'Tulokset-K1'!$L$28</f>
        <v>211</v>
      </c>
      <c r="C41" s="13">
        <f>'Tulokset-K1'!$M$28</f>
        <v>2</v>
      </c>
      <c r="D41" t="str">
        <f>'Tulokset-K1'!$K$25</f>
        <v>BC_Story</v>
      </c>
    </row>
    <row r="42" spans="1:4" x14ac:dyDescent="0.25">
      <c r="A42" s="13" t="str">
        <f>'Tulokset-K1'!$K$29</f>
        <v>Pirhonen Jarkko</v>
      </c>
      <c r="B42" s="13">
        <f>'Tulokset-K1'!$L$29</f>
        <v>213</v>
      </c>
      <c r="C42" s="13">
        <f>'Tulokset-K1'!$M$29</f>
        <v>2</v>
      </c>
      <c r="D42" t="str">
        <f>'Tulokset-K1'!$K$25</f>
        <v>BC_Story</v>
      </c>
    </row>
    <row r="43" spans="1:4" x14ac:dyDescent="0.25">
      <c r="A43" s="13" t="str">
        <f>'Tulokset-K1'!$O$27</f>
        <v>Kärkkäinen Nico</v>
      </c>
      <c r="B43" s="13">
        <f>'Tulokset-K1'!$P$27</f>
        <v>184</v>
      </c>
      <c r="C43" s="13">
        <f>'Tulokset-K1'!$Q$27</f>
        <v>0</v>
      </c>
      <c r="D43" t="str">
        <f>'Tulokset-K1'!$O$25</f>
        <v>JoesGold</v>
      </c>
    </row>
    <row r="44" spans="1:4" x14ac:dyDescent="0.25">
      <c r="A44" s="13" t="str">
        <f>'Tulokset-K1'!$O$28</f>
        <v>Kärkkäinen Jari</v>
      </c>
      <c r="B44" s="13">
        <f>'Tulokset-K1'!$P$28</f>
        <v>143</v>
      </c>
      <c r="C44" s="13">
        <f>'Tulokset-K1'!$Q$28</f>
        <v>0</v>
      </c>
      <c r="D44" t="str">
        <f>'Tulokset-K1'!$O$25</f>
        <v>JoesGold</v>
      </c>
    </row>
    <row r="45" spans="1:4" x14ac:dyDescent="0.25">
      <c r="A45" s="13" t="str">
        <f>'Tulokset-K1'!$O$29</f>
        <v>Turunen Tomi</v>
      </c>
      <c r="B45" s="13">
        <f>'Tulokset-K1'!$P$29</f>
        <v>171</v>
      </c>
      <c r="C45" s="13">
        <f>'Tulokset-K1'!$Q$29</f>
        <v>0</v>
      </c>
      <c r="D45" t="str">
        <f>'Tulokset-K1'!$O$25</f>
        <v>JoesGold</v>
      </c>
    </row>
    <row r="46" spans="1:4" x14ac:dyDescent="0.25">
      <c r="A46" s="13" t="str">
        <f>'Tulokset-K1'!$S$9</f>
        <v>Kärkkäinen Nico</v>
      </c>
      <c r="B46" s="13">
        <f>'Tulokset-K1'!$T$9</f>
        <v>145</v>
      </c>
      <c r="C46" s="13">
        <f>'Tulokset-K1'!$U$9</f>
        <v>0</v>
      </c>
      <c r="D46" t="str">
        <f>'Tulokset-K1'!$S$7</f>
        <v>JoesGold</v>
      </c>
    </row>
    <row r="47" spans="1:4" x14ac:dyDescent="0.25">
      <c r="A47" s="13" t="str">
        <f>'Tulokset-K1'!$S$10</f>
        <v>Mustaniemi Joni</v>
      </c>
      <c r="B47" s="13">
        <f>'Tulokset-K1'!$T$10</f>
        <v>139</v>
      </c>
      <c r="C47" s="13">
        <f>'Tulokset-K1'!$U$10</f>
        <v>0</v>
      </c>
      <c r="D47" t="str">
        <f>'Tulokset-K1'!$S$7</f>
        <v>JoesGold</v>
      </c>
    </row>
    <row r="48" spans="1:4" x14ac:dyDescent="0.25">
      <c r="A48" s="13" t="str">
        <f>'Tulokset-K1'!$S$11</f>
        <v>Turunen Tomi</v>
      </c>
      <c r="B48" s="13">
        <f>'Tulokset-K1'!$T$11</f>
        <v>153</v>
      </c>
      <c r="C48" s="13">
        <f>'Tulokset-K1'!$U$11</f>
        <v>0</v>
      </c>
      <c r="D48" t="str">
        <f>'Tulokset-K1'!$S$7</f>
        <v>JoesGold</v>
      </c>
    </row>
    <row r="49" spans="1:4" x14ac:dyDescent="0.25">
      <c r="A49" s="13" t="str">
        <f>'Tulokset-K1'!$W$9</f>
        <v>Oksanen Mika</v>
      </c>
      <c r="B49" s="13">
        <f>'Tulokset-K1'!$X$9</f>
        <v>194</v>
      </c>
      <c r="C49" s="13">
        <f>'Tulokset-K1'!$Y$9</f>
        <v>2</v>
      </c>
      <c r="D49" t="str">
        <f>'Tulokset-K1'!$W$7</f>
        <v>AS</v>
      </c>
    </row>
    <row r="50" spans="1:4" x14ac:dyDescent="0.25">
      <c r="A50" s="13" t="str">
        <f>'Tulokset-K1'!$W$10</f>
        <v>Oksanen Joni</v>
      </c>
      <c r="B50" s="13">
        <f>'Tulokset-K1'!$X$10</f>
        <v>211</v>
      </c>
      <c r="C50" s="13">
        <f>'Tulokset-K1'!$Y$10</f>
        <v>2</v>
      </c>
      <c r="D50" t="str">
        <f>'Tulokset-K1'!$W$7</f>
        <v>AS</v>
      </c>
    </row>
    <row r="51" spans="1:4" x14ac:dyDescent="0.25">
      <c r="A51" s="13" t="str">
        <f>'Tulokset-K1'!$W$11</f>
        <v>Oksanen Niko</v>
      </c>
      <c r="B51" s="13">
        <f>'Tulokset-K1'!$X$11</f>
        <v>238</v>
      </c>
      <c r="C51" s="13">
        <f>'Tulokset-K1'!$Y$11</f>
        <v>2</v>
      </c>
      <c r="D51" t="str">
        <f>'Tulokset-K1'!$W$7</f>
        <v>AS</v>
      </c>
    </row>
    <row r="52" spans="1:4" x14ac:dyDescent="0.25">
      <c r="A52" s="13" t="str">
        <f>'Tulokset-K1'!$S$18</f>
        <v>Haldén Niko</v>
      </c>
      <c r="B52" s="13">
        <f>'Tulokset-K1'!$T$18</f>
        <v>181</v>
      </c>
      <c r="C52" s="13">
        <f>'Tulokset-K1'!$U$18</f>
        <v>0</v>
      </c>
      <c r="D52" t="str">
        <f>'Tulokset-K1'!$S$16</f>
        <v>BC_Story</v>
      </c>
    </row>
    <row r="53" spans="1:4" x14ac:dyDescent="0.25">
      <c r="A53" s="13" t="str">
        <f>'Tulokset-K1'!$S$19</f>
        <v>Juutilainen Santtu</v>
      </c>
      <c r="B53" s="13">
        <f>'Tulokset-K1'!$T$19</f>
        <v>234</v>
      </c>
      <c r="C53" s="13">
        <f>'Tulokset-K1'!$U$19</f>
        <v>2</v>
      </c>
      <c r="D53" t="str">
        <f>'Tulokset-K1'!$S$16</f>
        <v>BC_Story</v>
      </c>
    </row>
    <row r="54" spans="1:4" x14ac:dyDescent="0.25">
      <c r="A54" s="13" t="str">
        <f>'Tulokset-K1'!$S$20</f>
        <v>Pirhonen Jarkko</v>
      </c>
      <c r="B54" s="13">
        <f>'Tulokset-K1'!$T$20</f>
        <v>190</v>
      </c>
      <c r="C54" s="13">
        <f>'Tulokset-K1'!$U$20</f>
        <v>2</v>
      </c>
      <c r="D54" t="str">
        <f>'Tulokset-K1'!$S$16</f>
        <v>BC_Story</v>
      </c>
    </row>
    <row r="55" spans="1:4" x14ac:dyDescent="0.25">
      <c r="A55" s="13" t="str">
        <f>'Tulokset-K1'!$W$18</f>
        <v>Hietarinne Klaus-Kristian</v>
      </c>
      <c r="B55" s="13">
        <f>'Tulokset-K1'!$X$18</f>
        <v>222</v>
      </c>
      <c r="C55" s="13">
        <f>'Tulokset-K1'!$Y$18</f>
        <v>2</v>
      </c>
      <c r="D55" t="str">
        <f>'Tulokset-K1'!$W$16</f>
        <v>GH</v>
      </c>
    </row>
    <row r="56" spans="1:4" x14ac:dyDescent="0.25">
      <c r="A56" s="13" t="str">
        <f>'Tulokset-K1'!$W$19</f>
        <v>Partinen Risto</v>
      </c>
      <c r="B56" s="13">
        <f>'Tulokset-K1'!$X$19</f>
        <v>149</v>
      </c>
      <c r="C56" s="13">
        <f>'Tulokset-K1'!$Y$19</f>
        <v>0</v>
      </c>
      <c r="D56" t="str">
        <f>'Tulokset-K1'!$W$16</f>
        <v>GH</v>
      </c>
    </row>
    <row r="57" spans="1:4" x14ac:dyDescent="0.25">
      <c r="A57" s="13" t="str">
        <f>'Tulokset-K1'!$W$20</f>
        <v>Järvinen Tero</v>
      </c>
      <c r="B57" s="13">
        <f>'Tulokset-K1'!$X$20</f>
        <v>186</v>
      </c>
      <c r="C57" s="13">
        <f>'Tulokset-K1'!$Y$20</f>
        <v>0</v>
      </c>
      <c r="D57" t="str">
        <f>'Tulokset-K1'!$W$16</f>
        <v>GH</v>
      </c>
    </row>
    <row r="58" spans="1:4" x14ac:dyDescent="0.25">
      <c r="A58" s="13" t="str">
        <f>'Tulokset-K1'!$S$27</f>
        <v>Mattsson Kim</v>
      </c>
      <c r="B58" s="13">
        <f>'Tulokset-K1'!$T$27</f>
        <v>181</v>
      </c>
      <c r="C58" s="13">
        <f>'Tulokset-K1'!$U$27</f>
        <v>0</v>
      </c>
      <c r="D58" t="str">
        <f>'Tulokset-K1'!$S$25</f>
        <v>IFK_Mariehamn</v>
      </c>
    </row>
    <row r="59" spans="1:4" x14ac:dyDescent="0.25">
      <c r="A59" s="13" t="str">
        <f>'Tulokset-K1'!$S$28</f>
        <v>Andersson Jonas</v>
      </c>
      <c r="B59" s="13">
        <f>'Tulokset-K1'!$T$28</f>
        <v>223</v>
      </c>
      <c r="C59" s="13">
        <f>'Tulokset-K1'!$U$28</f>
        <v>2</v>
      </c>
      <c r="D59" t="str">
        <f>'Tulokset-K1'!$S$25</f>
        <v>IFK_Mariehamn</v>
      </c>
    </row>
    <row r="60" spans="1:4" x14ac:dyDescent="0.25">
      <c r="A60" s="13" t="str">
        <f>'Tulokset-K1'!$S$29</f>
        <v>Cronholm Sebastian</v>
      </c>
      <c r="B60" s="13">
        <f>'Tulokset-K1'!$T$29</f>
        <v>208</v>
      </c>
      <c r="C60" s="13">
        <f>'Tulokset-K1'!$U$29</f>
        <v>2</v>
      </c>
      <c r="D60" t="str">
        <f>'Tulokset-K1'!$S$25</f>
        <v>IFK_Mariehamn</v>
      </c>
    </row>
    <row r="61" spans="1:4" x14ac:dyDescent="0.25">
      <c r="A61" s="13" t="str">
        <f>'Tulokset-K1'!$W$27</f>
        <v>Uusinarkaus Timo</v>
      </c>
      <c r="B61" s="13">
        <f>'Tulokset-K1'!$X$27</f>
        <v>189</v>
      </c>
      <c r="C61" s="13">
        <f>'Tulokset-K1'!$Y$27</f>
        <v>2</v>
      </c>
      <c r="D61" t="str">
        <f>'Tulokset-K1'!$W$25</f>
        <v>OPS</v>
      </c>
    </row>
    <row r="62" spans="1:4" x14ac:dyDescent="0.25">
      <c r="A62" s="13" t="str">
        <f>'Tulokset-K1'!$W$28</f>
        <v>Kahlos Hans</v>
      </c>
      <c r="B62" s="13">
        <f>'Tulokset-K1'!$X$28</f>
        <v>166</v>
      </c>
      <c r="C62" s="13">
        <f>'Tulokset-K1'!$Y$28</f>
        <v>0</v>
      </c>
      <c r="D62" t="str">
        <f>'Tulokset-K1'!$W$25</f>
        <v>OPS</v>
      </c>
    </row>
    <row r="63" spans="1:4" x14ac:dyDescent="0.25">
      <c r="A63" s="13" t="str">
        <f>'Tulokset-K1'!$W$29</f>
        <v>Luosujärvi Matias</v>
      </c>
      <c r="B63" s="13">
        <f>'Tulokset-K1'!$X$29</f>
        <v>176</v>
      </c>
      <c r="C63" s="13">
        <f>'Tulokset-K1'!$Y$29</f>
        <v>0</v>
      </c>
      <c r="D63" t="str">
        <f>'Tulokset-K1'!$W$25</f>
        <v>OPS</v>
      </c>
    </row>
    <row r="64" spans="1:4" x14ac:dyDescent="0.25">
      <c r="A64" s="13" t="str">
        <f>'Tulokset-K1'!$AB$9</f>
        <v>Haldén Niko</v>
      </c>
      <c r="B64" s="13">
        <f>'Tulokset-K1'!$AC$9</f>
        <v>210</v>
      </c>
      <c r="C64" s="13">
        <f>'Tulokset-K1'!$AD$9</f>
        <v>2</v>
      </c>
      <c r="D64" t="str">
        <f>'Tulokset-K1'!$AB$7</f>
        <v>BC_Story</v>
      </c>
    </row>
    <row r="65" spans="1:4" x14ac:dyDescent="0.25">
      <c r="A65" s="13" t="str">
        <f>'Tulokset-K1'!$AB$10</f>
        <v>Juutilainen Santtu</v>
      </c>
      <c r="B65" s="13">
        <f>'Tulokset-K1'!$AC$10</f>
        <v>190</v>
      </c>
      <c r="C65" s="13">
        <f>'Tulokset-K1'!$AD$10</f>
        <v>2</v>
      </c>
      <c r="D65" t="str">
        <f>'Tulokset-K1'!$AB$7</f>
        <v>BC_Story</v>
      </c>
    </row>
    <row r="66" spans="1:4" x14ac:dyDescent="0.25">
      <c r="A66" s="13" t="str">
        <f>'Tulokset-K1'!$AB$11</f>
        <v>Pirhonen Jarkko</v>
      </c>
      <c r="B66" s="13">
        <f>'Tulokset-K1'!$AC$11</f>
        <v>180</v>
      </c>
      <c r="C66" s="13">
        <f>'Tulokset-K1'!$AD$11</f>
        <v>0</v>
      </c>
      <c r="D66" t="str">
        <f>'Tulokset-K1'!$AB$7</f>
        <v>BC_Story</v>
      </c>
    </row>
    <row r="67" spans="1:4" x14ac:dyDescent="0.25">
      <c r="A67" s="13" t="str">
        <f>'Tulokset-K1'!$AF$9</f>
        <v>Pajunen Jens</v>
      </c>
      <c r="B67" s="13">
        <f>'Tulokset-K1'!$AG$9</f>
        <v>157</v>
      </c>
      <c r="C67" s="13">
        <f>'Tulokset-K1'!$AH$9</f>
        <v>0</v>
      </c>
      <c r="D67" t="str">
        <f>'Tulokset-K1'!$AF$7</f>
        <v>IFK_Mariehamn</v>
      </c>
    </row>
    <row r="68" spans="1:4" x14ac:dyDescent="0.25">
      <c r="A68" s="13" t="str">
        <f>'Tulokset-K1'!$AF$10</f>
        <v>Andersson Jonas</v>
      </c>
      <c r="B68" s="13">
        <f>'Tulokset-K1'!$AG$10</f>
        <v>181</v>
      </c>
      <c r="C68" s="13">
        <f>'Tulokset-K1'!$AH$10</f>
        <v>0</v>
      </c>
      <c r="D68" t="str">
        <f>'Tulokset-K1'!$AF$7</f>
        <v>IFK_Mariehamn</v>
      </c>
    </row>
    <row r="69" spans="1:4" x14ac:dyDescent="0.25">
      <c r="A69" s="13" t="str">
        <f>'Tulokset-K1'!$AF$11</f>
        <v>Cronholm Sebastian</v>
      </c>
      <c r="B69" s="13">
        <f>'Tulokset-K1'!$AG$11</f>
        <v>181</v>
      </c>
      <c r="C69" s="13">
        <f>'Tulokset-K1'!$AH$11</f>
        <v>2</v>
      </c>
      <c r="D69" t="str">
        <f>'Tulokset-K1'!$AF$7</f>
        <v>IFK_Mariehamn</v>
      </c>
    </row>
    <row r="70" spans="1:4" x14ac:dyDescent="0.25">
      <c r="A70" s="13" t="str">
        <f>'Tulokset-K1'!$AB$18</f>
        <v>Uusinarkaus Timo</v>
      </c>
      <c r="B70" s="13">
        <f>'Tulokset-K1'!$AC$18</f>
        <v>208</v>
      </c>
      <c r="C70" s="13">
        <f>'Tulokset-K1'!$AD$18</f>
        <v>2</v>
      </c>
      <c r="D70" t="str">
        <f>'Tulokset-K1'!$AB$16</f>
        <v>OPS</v>
      </c>
    </row>
    <row r="71" spans="1:4" x14ac:dyDescent="0.25">
      <c r="A71" s="13" t="str">
        <f>'Tulokset-K1'!$AB$19</f>
        <v>Rantala Esa</v>
      </c>
      <c r="B71" s="13">
        <f>'Tulokset-K1'!$AC$19</f>
        <v>178</v>
      </c>
      <c r="C71" s="13">
        <f>'Tulokset-K1'!$AD$19</f>
        <v>0</v>
      </c>
      <c r="D71" t="str">
        <f>'Tulokset-K1'!$AB$16</f>
        <v>OPS</v>
      </c>
    </row>
    <row r="72" spans="1:4" x14ac:dyDescent="0.25">
      <c r="A72" s="13" t="str">
        <f>'Tulokset-K1'!$AB$20</f>
        <v>Luosujärvi Matias</v>
      </c>
      <c r="B72" s="13">
        <f>'Tulokset-K1'!$AC$20</f>
        <v>163</v>
      </c>
      <c r="C72" s="13">
        <f>'Tulokset-K1'!$AD$20</f>
        <v>0</v>
      </c>
      <c r="D72" t="str">
        <f>'Tulokset-K1'!$AB$16</f>
        <v>OPS</v>
      </c>
    </row>
    <row r="73" spans="1:4" x14ac:dyDescent="0.25">
      <c r="A73" s="13" t="str">
        <f>'Tulokset-K1'!$AF$18</f>
        <v>Oksanen Mika</v>
      </c>
      <c r="B73" s="13">
        <f>'Tulokset-K1'!$AG$18</f>
        <v>184</v>
      </c>
      <c r="C73" s="13">
        <f>'Tulokset-K1'!$AH$18</f>
        <v>0</v>
      </c>
      <c r="D73" t="str">
        <f>'Tulokset-K1'!$AF$16</f>
        <v>AS</v>
      </c>
    </row>
    <row r="74" spans="1:4" x14ac:dyDescent="0.25">
      <c r="A74" s="13" t="str">
        <f>'Tulokset-K1'!$AF$19</f>
        <v>Oksanen Joni</v>
      </c>
      <c r="B74" s="13">
        <f>'Tulokset-K1'!$AG$19</f>
        <v>180</v>
      </c>
      <c r="C74" s="13">
        <f>'Tulokset-K1'!$AH$19</f>
        <v>2</v>
      </c>
      <c r="D74" t="str">
        <f>'Tulokset-K1'!$AF$16</f>
        <v>AS</v>
      </c>
    </row>
    <row r="75" spans="1:4" x14ac:dyDescent="0.25">
      <c r="A75" s="13" t="str">
        <f>'Tulokset-K1'!$AF$20</f>
        <v>Oksanen Niko</v>
      </c>
      <c r="B75" s="13">
        <f>'Tulokset-K1'!$AG$20</f>
        <v>237</v>
      </c>
      <c r="C75" s="13">
        <f>'Tulokset-K1'!$AH$20</f>
        <v>2</v>
      </c>
      <c r="D75" t="str">
        <f>'Tulokset-K1'!$AF$16</f>
        <v>AS</v>
      </c>
    </row>
    <row r="76" spans="1:4" x14ac:dyDescent="0.25">
      <c r="A76" s="13" t="str">
        <f>'Tulokset-K1'!$AB$27</f>
        <v>Kärkkäinen Nico</v>
      </c>
      <c r="B76" s="13">
        <f>'Tulokset-K1'!$AC$27</f>
        <v>177</v>
      </c>
      <c r="C76" s="13">
        <f>'Tulokset-K1'!$AD$27</f>
        <v>0</v>
      </c>
      <c r="D76" t="str">
        <f>'Tulokset-K1'!$AB$25</f>
        <v>JoesGold</v>
      </c>
    </row>
    <row r="77" spans="1:4" x14ac:dyDescent="0.25">
      <c r="A77" s="13" t="str">
        <f>'Tulokset-K1'!$AB$28</f>
        <v>Kärkkäinen Jari</v>
      </c>
      <c r="B77" s="13">
        <f>'Tulokset-K1'!$AC$28</f>
        <v>186</v>
      </c>
      <c r="C77" s="13">
        <f>'Tulokset-K1'!$AD$28</f>
        <v>2</v>
      </c>
      <c r="D77" t="str">
        <f>'Tulokset-K1'!$AB$25</f>
        <v>JoesGold</v>
      </c>
    </row>
    <row r="78" spans="1:4" x14ac:dyDescent="0.25">
      <c r="A78" s="13" t="str">
        <f>'Tulokset-K1'!$AB$29</f>
        <v>Turunen Tomi</v>
      </c>
      <c r="B78" s="13">
        <f>'Tulokset-K1'!$AC$29</f>
        <v>192</v>
      </c>
      <c r="C78" s="13">
        <f>'Tulokset-K1'!$AD$29</f>
        <v>2</v>
      </c>
      <c r="D78" t="str">
        <f>'Tulokset-K1'!$AB$25</f>
        <v>JoesGold</v>
      </c>
    </row>
    <row r="79" spans="1:4" x14ac:dyDescent="0.25">
      <c r="A79" s="13" t="str">
        <f>'Tulokset-K1'!$AF$27</f>
        <v>Hietarinne Klaus-Kristian</v>
      </c>
      <c r="B79" s="13">
        <f>'Tulokset-K1'!$AG$27</f>
        <v>194</v>
      </c>
      <c r="C79" s="13">
        <f>'Tulokset-K1'!$AH$27</f>
        <v>2</v>
      </c>
      <c r="D79" t="str">
        <f>'Tulokset-K1'!$AF$25</f>
        <v>GH</v>
      </c>
    </row>
    <row r="80" spans="1:4" x14ac:dyDescent="0.25">
      <c r="A80" s="13" t="str">
        <f>'Tulokset-K1'!$AF$28</f>
        <v>Partinen Risto</v>
      </c>
      <c r="B80" s="13">
        <f>'Tulokset-K1'!$AG$28</f>
        <v>181</v>
      </c>
      <c r="C80" s="13">
        <f>'Tulokset-K1'!$AH$28</f>
        <v>0</v>
      </c>
      <c r="D80" t="str">
        <f>'Tulokset-K1'!$AF$25</f>
        <v>GH</v>
      </c>
    </row>
    <row r="81" spans="1:4" x14ac:dyDescent="0.25">
      <c r="A81" s="13" t="str">
        <f>'Tulokset-K1'!$AF$29</f>
        <v>Järvinen Tero</v>
      </c>
      <c r="B81" s="13">
        <f>'Tulokset-K1'!$AG$29</f>
        <v>191</v>
      </c>
      <c r="C81" s="13">
        <f>'Tulokset-K1'!$AH$29</f>
        <v>0</v>
      </c>
      <c r="D81" t="str">
        <f>'Tulokset-K1'!$AF$25</f>
        <v>GH</v>
      </c>
    </row>
    <row r="82" spans="1:4" x14ac:dyDescent="0.25">
      <c r="A82" s="13" t="str">
        <f>'Tulokset-K1'!$AK$9</f>
        <v>Oksanen Mika</v>
      </c>
      <c r="B82" s="13">
        <f>'Tulokset-K1'!$AL$9</f>
        <v>201</v>
      </c>
      <c r="C82" s="13">
        <f>'Tulokset-K1'!$AM$9</f>
        <v>2</v>
      </c>
      <c r="D82" t="str">
        <f>'Tulokset-K1'!$AK$7</f>
        <v>AS</v>
      </c>
    </row>
    <row r="83" spans="1:4" x14ac:dyDescent="0.25">
      <c r="A83" s="13" t="str">
        <f>'Tulokset-K1'!$AK$10</f>
        <v>Oksanen Joni</v>
      </c>
      <c r="B83" s="13">
        <f>'Tulokset-K1'!$AL$10</f>
        <v>211</v>
      </c>
      <c r="C83" s="13">
        <f>'Tulokset-K1'!$AM$10</f>
        <v>0</v>
      </c>
      <c r="D83" t="str">
        <f>'Tulokset-K1'!$AK$7</f>
        <v>AS</v>
      </c>
    </row>
    <row r="84" spans="1:4" x14ac:dyDescent="0.25">
      <c r="A84" s="13" t="str">
        <f>'Tulokset-K1'!$AK$11</f>
        <v>Oksanen Niko</v>
      </c>
      <c r="B84" s="13">
        <f>'Tulokset-K1'!$AL$11</f>
        <v>226</v>
      </c>
      <c r="C84" s="13">
        <f>'Tulokset-K1'!$AM$11</f>
        <v>2</v>
      </c>
      <c r="D84" t="str">
        <f>'Tulokset-K1'!$AK$7</f>
        <v>AS</v>
      </c>
    </row>
    <row r="85" spans="1:4" x14ac:dyDescent="0.25">
      <c r="A85" s="13" t="str">
        <f>'Tulokset-K1'!$AO$9</f>
        <v>Hietarinne Klaus-Kristian</v>
      </c>
      <c r="B85" s="13">
        <f>'Tulokset-K1'!$AP$9</f>
        <v>195</v>
      </c>
      <c r="C85" s="13">
        <f>'Tulokset-K1'!$AQ$9</f>
        <v>0</v>
      </c>
      <c r="D85" t="str">
        <f>'Tulokset-K1'!$AO$7</f>
        <v>GH</v>
      </c>
    </row>
    <row r="86" spans="1:4" x14ac:dyDescent="0.25">
      <c r="A86" s="13" t="str">
        <f>'Tulokset-K1'!$AO$10</f>
        <v>Partinen Risto</v>
      </c>
      <c r="B86" s="13">
        <f>'Tulokset-K1'!$AP$10</f>
        <v>225</v>
      </c>
      <c r="C86" s="13">
        <f>'Tulokset-K1'!$AQ$10</f>
        <v>2</v>
      </c>
      <c r="D86" t="str">
        <f>'Tulokset-K1'!$AO$7</f>
        <v>GH</v>
      </c>
    </row>
    <row r="87" spans="1:4" x14ac:dyDescent="0.25">
      <c r="A87" s="13" t="str">
        <f>'Tulokset-K1'!$AO$11</f>
        <v>Järvinen Tero</v>
      </c>
      <c r="B87" s="13">
        <f>'Tulokset-K1'!$AP$11</f>
        <v>181</v>
      </c>
      <c r="C87" s="13">
        <f>'Tulokset-K1'!$AQ$11</f>
        <v>0</v>
      </c>
      <c r="D87" t="str">
        <f>'Tulokset-K1'!$AO$7</f>
        <v>GH</v>
      </c>
    </row>
    <row r="88" spans="1:4" x14ac:dyDescent="0.25">
      <c r="A88" s="13" t="str">
        <f>'Tulokset-K1'!$AK$18</f>
        <v>Mattsson Kim</v>
      </c>
      <c r="B88" s="13">
        <f>'Tulokset-K1'!$AL$18</f>
        <v>169</v>
      </c>
      <c r="C88" s="13">
        <f>'Tulokset-K1'!$AM$18</f>
        <v>2</v>
      </c>
      <c r="D88" t="str">
        <f>'Tulokset-K1'!$AK$16</f>
        <v>IFK_Mariehamn</v>
      </c>
    </row>
    <row r="89" spans="1:4" x14ac:dyDescent="0.25">
      <c r="A89" s="13" t="str">
        <f>'Tulokset-K1'!$AK$19</f>
        <v>Andersson Jonas</v>
      </c>
      <c r="B89" s="13">
        <f>'Tulokset-K1'!$AL$19</f>
        <v>214</v>
      </c>
      <c r="C89" s="13">
        <f>'Tulokset-K1'!$AM$19</f>
        <v>2</v>
      </c>
      <c r="D89" t="str">
        <f>'Tulokset-K1'!$AK$16</f>
        <v>IFK_Mariehamn</v>
      </c>
    </row>
    <row r="90" spans="1:4" x14ac:dyDescent="0.25">
      <c r="A90" s="13" t="str">
        <f>'Tulokset-K1'!$AK$20</f>
        <v>Cronholm Sebastian</v>
      </c>
      <c r="B90" s="13">
        <f>'Tulokset-K1'!$AL$20</f>
        <v>137</v>
      </c>
      <c r="C90" s="13">
        <f>'Tulokset-K1'!$AM$20</f>
        <v>0</v>
      </c>
      <c r="D90" t="str">
        <f>'Tulokset-K1'!$AK$16</f>
        <v>IFK_Mariehamn</v>
      </c>
    </row>
    <row r="91" spans="1:4" x14ac:dyDescent="0.25">
      <c r="A91" s="13" t="str">
        <f>'Tulokset-K1'!$AO$18</f>
        <v>Kärkkäinen Nico</v>
      </c>
      <c r="B91" s="13">
        <f>'Tulokset-K1'!$AP$18</f>
        <v>156</v>
      </c>
      <c r="C91" s="13">
        <f>'Tulokset-K1'!$AQ$18</f>
        <v>0</v>
      </c>
      <c r="D91" t="str">
        <f>'Tulokset-K1'!$AO$16</f>
        <v>JoesGold</v>
      </c>
    </row>
    <row r="92" spans="1:4" x14ac:dyDescent="0.25">
      <c r="A92" s="13" t="str">
        <f>'Tulokset-K1'!$AO$19</f>
        <v>Kärkkäinen Jari</v>
      </c>
      <c r="B92" s="13">
        <f>'Tulokset-K1'!$AP$19</f>
        <v>143</v>
      </c>
      <c r="C92" s="13">
        <f>'Tulokset-K1'!$AQ$19</f>
        <v>0</v>
      </c>
      <c r="D92" t="str">
        <f>'Tulokset-K1'!$AO$16</f>
        <v>JoesGold</v>
      </c>
    </row>
    <row r="93" spans="1:4" x14ac:dyDescent="0.25">
      <c r="A93" s="13" t="str">
        <f>'Tulokset-K1'!$AO$20</f>
        <v>Turunen Tomi</v>
      </c>
      <c r="B93" s="13">
        <f>'Tulokset-K1'!$AP$20</f>
        <v>153</v>
      </c>
      <c r="C93" s="13">
        <f>'Tulokset-K1'!$AQ$20</f>
        <v>2</v>
      </c>
      <c r="D93" t="str">
        <f>'Tulokset-K1'!$AO$16</f>
        <v>JoesGold</v>
      </c>
    </row>
    <row r="94" spans="1:4" x14ac:dyDescent="0.25">
      <c r="A94" s="13" t="str">
        <f>'Tulokset-K1'!$AK$27</f>
        <v>Uusinarkaus Timo</v>
      </c>
      <c r="B94" s="13">
        <f>'Tulokset-K1'!$AL$27</f>
        <v>189</v>
      </c>
      <c r="C94" s="13">
        <f>'Tulokset-K1'!$AM$27</f>
        <v>2</v>
      </c>
      <c r="D94" t="str">
        <f>'Tulokset-K1'!$AK$25</f>
        <v>OPS</v>
      </c>
    </row>
    <row r="95" spans="1:4" x14ac:dyDescent="0.25">
      <c r="A95" s="13" t="str">
        <f>'Tulokset-K1'!$AK$28</f>
        <v>Rantala Esa</v>
      </c>
      <c r="B95" s="13">
        <f>'Tulokset-K1'!$AL$28</f>
        <v>157</v>
      </c>
      <c r="C95" s="13">
        <f>'Tulokset-K1'!$AM$28</f>
        <v>0</v>
      </c>
      <c r="D95" t="str">
        <f>'Tulokset-K1'!$AK$25</f>
        <v>OPS</v>
      </c>
    </row>
    <row r="96" spans="1:4" x14ac:dyDescent="0.25">
      <c r="A96" s="13" t="str">
        <f>'Tulokset-K1'!$AK$29</f>
        <v>Kahlos Hans</v>
      </c>
      <c r="B96" s="13">
        <f>'Tulokset-K1'!$AL$29</f>
        <v>147</v>
      </c>
      <c r="C96" s="13">
        <f>'Tulokset-K1'!$AM$29</f>
        <v>0</v>
      </c>
      <c r="D96" t="str">
        <f>'Tulokset-K1'!$AK$25</f>
        <v>OPS</v>
      </c>
    </row>
    <row r="97" spans="1:4" x14ac:dyDescent="0.25">
      <c r="A97" s="13" t="str">
        <f>'Tulokset-K1'!$AO$27</f>
        <v>Haldén Niko</v>
      </c>
      <c r="B97" s="13">
        <f>'Tulokset-K1'!$AP$27</f>
        <v>173</v>
      </c>
      <c r="C97" s="13">
        <f>'Tulokset-K1'!$AQ$27</f>
        <v>0</v>
      </c>
      <c r="D97" t="str">
        <f>'Tulokset-K1'!$AO$25</f>
        <v>BC_Story</v>
      </c>
    </row>
    <row r="98" spans="1:4" x14ac:dyDescent="0.25">
      <c r="A98" s="13" t="str">
        <f>'Tulokset-K1'!$AO$28</f>
        <v>Juutilainen Santtu</v>
      </c>
      <c r="B98" s="13">
        <f>'Tulokset-K1'!$AP$28</f>
        <v>194</v>
      </c>
      <c r="C98" s="13">
        <f>'Tulokset-K1'!$AQ$28</f>
        <v>2</v>
      </c>
      <c r="D98" t="str">
        <f>'Tulokset-K1'!$AO$25</f>
        <v>BC_Story</v>
      </c>
    </row>
    <row r="99" spans="1:4" x14ac:dyDescent="0.25">
      <c r="A99" s="13" t="str">
        <f>'Tulokset-K1'!$AO$29</f>
        <v>Pirhonen Jarkko</v>
      </c>
      <c r="B99" s="13">
        <f>'Tulokset-K1'!$AP$29</f>
        <v>223</v>
      </c>
      <c r="C99" s="13">
        <f>'Tulokset-K1'!$AQ$29</f>
        <v>2</v>
      </c>
      <c r="D99" t="str">
        <f>'Tulokset-K1'!$AO$25</f>
        <v>BC_Story</v>
      </c>
    </row>
  </sheetData>
  <sheetProtection select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20"/>
  <sheetViews>
    <sheetView zoomScale="90" zoomScaleNormal="90" workbookViewId="0">
      <selection activeCell="F12" sqref="F12"/>
    </sheetView>
  </sheetViews>
  <sheetFormatPr defaultRowHeight="12.5" x14ac:dyDescent="0.25"/>
  <cols>
    <col min="1" max="4" width="20" customWidth="1"/>
    <col min="5" max="5" width="21.1796875" bestFit="1" customWidth="1"/>
    <col min="6" max="6" width="20" customWidth="1"/>
    <col min="7" max="7" width="2.453125" customWidth="1"/>
  </cols>
  <sheetData>
    <row r="1" spans="1:6" ht="18.5" x14ac:dyDescent="0.45">
      <c r="A1" s="8" t="str">
        <f>Perustiedot!$B$1</f>
        <v>SUOMEN KEILAILULIITTO</v>
      </c>
    </row>
    <row r="2" spans="1:6" ht="14.5" x14ac:dyDescent="0.35">
      <c r="A2" s="1"/>
    </row>
    <row r="3" spans="1:6" ht="15.5" x14ac:dyDescent="0.35">
      <c r="A3" s="7" t="str">
        <f>Perustiedot!$B$2</f>
        <v>MIESTEN SM-LIIGA</v>
      </c>
    </row>
    <row r="5" spans="1:6" ht="15.5" x14ac:dyDescent="0.35">
      <c r="A5" s="7" t="s">
        <v>30</v>
      </c>
    </row>
    <row r="7" spans="1:6" ht="13" x14ac:dyDescent="0.3">
      <c r="A7" s="5" t="str">
        <f>Perustiedot!$A$5</f>
        <v>AS</v>
      </c>
      <c r="B7" s="5" t="str">
        <f>Perustiedot!$A$6</f>
        <v>BC_Story</v>
      </c>
      <c r="C7" s="5" t="str">
        <f>Perustiedot!$A$7</f>
        <v>JoesGold</v>
      </c>
      <c r="D7" s="5" t="str">
        <f>Perustiedot!$A$8</f>
        <v>OPS</v>
      </c>
      <c r="E7" s="5" t="str">
        <f>Perustiedot!$A$9</f>
        <v>GH</v>
      </c>
      <c r="F7" s="5" t="str">
        <f>Perustiedot!$A$10</f>
        <v>IFK_Mariehamn</v>
      </c>
    </row>
    <row r="8" spans="1:6" x14ac:dyDescent="0.25">
      <c r="A8" s="32" t="s">
        <v>84</v>
      </c>
      <c r="B8" s="32" t="s">
        <v>88</v>
      </c>
      <c r="C8" s="32" t="s">
        <v>69</v>
      </c>
      <c r="D8" s="32" t="s">
        <v>79</v>
      </c>
      <c r="E8" s="32" t="s">
        <v>59</v>
      </c>
      <c r="F8" s="32" t="s">
        <v>92</v>
      </c>
    </row>
    <row r="9" spans="1:6" x14ac:dyDescent="0.25">
      <c r="A9" s="32" t="s">
        <v>85</v>
      </c>
      <c r="B9" s="32" t="s">
        <v>89</v>
      </c>
      <c r="C9" s="32" t="s">
        <v>70</v>
      </c>
      <c r="D9" s="32" t="s">
        <v>80</v>
      </c>
      <c r="E9" s="32" t="s">
        <v>60</v>
      </c>
      <c r="F9" s="32" t="s">
        <v>93</v>
      </c>
    </row>
    <row r="10" spans="1:6" x14ac:dyDescent="0.25">
      <c r="A10" s="32" t="s">
        <v>86</v>
      </c>
      <c r="B10" s="32" t="s">
        <v>90</v>
      </c>
      <c r="C10" s="32" t="s">
        <v>71</v>
      </c>
      <c r="D10" s="32" t="s">
        <v>81</v>
      </c>
      <c r="E10" s="32" t="s">
        <v>61</v>
      </c>
      <c r="F10" s="32" t="s">
        <v>94</v>
      </c>
    </row>
    <row r="11" spans="1:6" x14ac:dyDescent="0.25">
      <c r="A11" s="32" t="s">
        <v>87</v>
      </c>
      <c r="B11" s="32" t="s">
        <v>91</v>
      </c>
      <c r="C11" s="32" t="s">
        <v>72</v>
      </c>
      <c r="D11" s="32" t="s">
        <v>82</v>
      </c>
      <c r="E11" s="32" t="s">
        <v>62</v>
      </c>
      <c r="F11" s="32" t="s">
        <v>95</v>
      </c>
    </row>
    <row r="12" spans="1:6" x14ac:dyDescent="0.25">
      <c r="A12" s="32"/>
      <c r="B12" s="32"/>
      <c r="C12" s="32" t="s">
        <v>55</v>
      </c>
      <c r="D12" s="32" t="s">
        <v>83</v>
      </c>
      <c r="E12" s="32" t="s">
        <v>63</v>
      </c>
      <c r="F12" s="32"/>
    </row>
    <row r="13" spans="1:6" x14ac:dyDescent="0.25">
      <c r="A13" s="32"/>
      <c r="B13" s="32"/>
      <c r="C13" s="32" t="s">
        <v>73</v>
      </c>
      <c r="D13" s="32"/>
      <c r="E13" s="32" t="s">
        <v>64</v>
      </c>
      <c r="F13" s="32"/>
    </row>
    <row r="14" spans="1:6" x14ac:dyDescent="0.25">
      <c r="A14" s="32"/>
      <c r="B14" s="32"/>
      <c r="C14" s="32" t="s">
        <v>52</v>
      </c>
      <c r="D14" s="32"/>
      <c r="E14" s="32" t="s">
        <v>65</v>
      </c>
      <c r="F14" s="32"/>
    </row>
    <row r="15" spans="1:6" x14ac:dyDescent="0.25">
      <c r="A15" s="32"/>
      <c r="B15" s="32"/>
      <c r="C15" s="32" t="s">
        <v>74</v>
      </c>
      <c r="D15" s="32"/>
      <c r="E15" s="32" t="s">
        <v>66</v>
      </c>
      <c r="F15" s="32"/>
    </row>
    <row r="16" spans="1:6" x14ac:dyDescent="0.25">
      <c r="A16" s="32"/>
      <c r="B16" s="32"/>
      <c r="C16" s="32" t="s">
        <v>54</v>
      </c>
      <c r="D16" s="32"/>
      <c r="E16" s="32" t="s">
        <v>67</v>
      </c>
      <c r="F16" s="32"/>
    </row>
    <row r="17" spans="1:6" x14ac:dyDescent="0.25">
      <c r="A17" s="32"/>
      <c r="B17" s="32"/>
      <c r="C17" s="32" t="s">
        <v>53</v>
      </c>
      <c r="D17" s="32"/>
      <c r="E17" s="32" t="s">
        <v>68</v>
      </c>
      <c r="F17" s="32"/>
    </row>
    <row r="18" spans="1:6" x14ac:dyDescent="0.25">
      <c r="A18" s="32"/>
      <c r="B18" s="32"/>
      <c r="C18" s="32" t="s">
        <v>75</v>
      </c>
      <c r="D18" s="32"/>
      <c r="E18" s="32"/>
      <c r="F18" s="32"/>
    </row>
    <row r="19" spans="1:6" x14ac:dyDescent="0.25">
      <c r="A19" s="32"/>
      <c r="B19" s="32"/>
      <c r="C19" s="32" t="s">
        <v>76</v>
      </c>
      <c r="D19" s="32"/>
      <c r="E19" s="32"/>
      <c r="F19" s="32"/>
    </row>
    <row r="20" spans="1:6" x14ac:dyDescent="0.25">
      <c r="A20" s="32"/>
      <c r="B20" s="32"/>
      <c r="C20" s="32"/>
      <c r="D20" s="32"/>
      <c r="E20" s="32"/>
      <c r="F20" s="32"/>
    </row>
  </sheetData>
  <sheetProtection select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8">
    <pageSetUpPr fitToPage="1"/>
  </sheetPr>
  <dimension ref="A1:J21"/>
  <sheetViews>
    <sheetView zoomScale="90" zoomScaleNormal="90" workbookViewId="0">
      <selection activeCell="B10" sqref="B10"/>
    </sheetView>
  </sheetViews>
  <sheetFormatPr defaultRowHeight="12.5" x14ac:dyDescent="0.25"/>
  <cols>
    <col min="1" max="1" width="7.1796875" style="48" customWidth="1"/>
    <col min="2" max="2" width="14.453125" style="48" customWidth="1"/>
    <col min="3" max="3" width="2.54296875" style="48" bestFit="1" customWidth="1"/>
    <col min="4" max="5" width="14.453125" style="48" customWidth="1"/>
    <col min="6" max="6" width="2.54296875" style="48" bestFit="1" customWidth="1"/>
    <col min="7" max="8" width="14.453125" style="48" customWidth="1"/>
    <col min="9" max="9" width="2.54296875" style="48" bestFit="1" customWidth="1"/>
    <col min="10" max="10" width="14.453125" style="48" customWidth="1"/>
    <col min="254" max="254" width="7.1796875" customWidth="1"/>
    <col min="255" max="255" width="11.453125" customWidth="1"/>
    <col min="256" max="256" width="2.54296875" bestFit="1" customWidth="1"/>
    <col min="257" max="258" width="11.453125" customWidth="1"/>
    <col min="259" max="259" width="2.54296875" bestFit="1" customWidth="1"/>
    <col min="260" max="261" width="11.453125" customWidth="1"/>
    <col min="262" max="262" width="2.54296875" bestFit="1" customWidth="1"/>
    <col min="263" max="264" width="11.453125" customWidth="1"/>
    <col min="265" max="265" width="2.54296875" bestFit="1" customWidth="1"/>
    <col min="266" max="266" width="11.453125" customWidth="1"/>
    <col min="510" max="510" width="7.1796875" customWidth="1"/>
    <col min="511" max="511" width="11.453125" customWidth="1"/>
    <col min="512" max="512" width="2.54296875" bestFit="1" customWidth="1"/>
    <col min="513" max="514" width="11.453125" customWidth="1"/>
    <col min="515" max="515" width="2.54296875" bestFit="1" customWidth="1"/>
    <col min="516" max="517" width="11.453125" customWidth="1"/>
    <col min="518" max="518" width="2.54296875" bestFit="1" customWidth="1"/>
    <col min="519" max="520" width="11.453125" customWidth="1"/>
    <col min="521" max="521" width="2.54296875" bestFit="1" customWidth="1"/>
    <col min="522" max="522" width="11.453125" customWidth="1"/>
    <col min="766" max="766" width="7.1796875" customWidth="1"/>
    <col min="767" max="767" width="11.453125" customWidth="1"/>
    <col min="768" max="768" width="2.54296875" bestFit="1" customWidth="1"/>
    <col min="769" max="770" width="11.453125" customWidth="1"/>
    <col min="771" max="771" width="2.54296875" bestFit="1" customWidth="1"/>
    <col min="772" max="773" width="11.453125" customWidth="1"/>
    <col min="774" max="774" width="2.54296875" bestFit="1" customWidth="1"/>
    <col min="775" max="776" width="11.453125" customWidth="1"/>
    <col min="777" max="777" width="2.54296875" bestFit="1" customWidth="1"/>
    <col min="778" max="778" width="11.453125" customWidth="1"/>
    <col min="1022" max="1022" width="7.1796875" customWidth="1"/>
    <col min="1023" max="1023" width="11.453125" customWidth="1"/>
    <col min="1024" max="1024" width="2.54296875" bestFit="1" customWidth="1"/>
    <col min="1025" max="1026" width="11.453125" customWidth="1"/>
    <col min="1027" max="1027" width="2.54296875" bestFit="1" customWidth="1"/>
    <col min="1028" max="1029" width="11.453125" customWidth="1"/>
    <col min="1030" max="1030" width="2.54296875" bestFit="1" customWidth="1"/>
    <col min="1031" max="1032" width="11.453125" customWidth="1"/>
    <col min="1033" max="1033" width="2.54296875" bestFit="1" customWidth="1"/>
    <col min="1034" max="1034" width="11.453125" customWidth="1"/>
    <col min="1278" max="1278" width="7.1796875" customWidth="1"/>
    <col min="1279" max="1279" width="11.453125" customWidth="1"/>
    <col min="1280" max="1280" width="2.54296875" bestFit="1" customWidth="1"/>
    <col min="1281" max="1282" width="11.453125" customWidth="1"/>
    <col min="1283" max="1283" width="2.54296875" bestFit="1" customWidth="1"/>
    <col min="1284" max="1285" width="11.453125" customWidth="1"/>
    <col min="1286" max="1286" width="2.54296875" bestFit="1" customWidth="1"/>
    <col min="1287" max="1288" width="11.453125" customWidth="1"/>
    <col min="1289" max="1289" width="2.54296875" bestFit="1" customWidth="1"/>
    <col min="1290" max="1290" width="11.453125" customWidth="1"/>
    <col min="1534" max="1534" width="7.1796875" customWidth="1"/>
    <col min="1535" max="1535" width="11.453125" customWidth="1"/>
    <col min="1536" max="1536" width="2.54296875" bestFit="1" customWidth="1"/>
    <col min="1537" max="1538" width="11.453125" customWidth="1"/>
    <col min="1539" max="1539" width="2.54296875" bestFit="1" customWidth="1"/>
    <col min="1540" max="1541" width="11.453125" customWidth="1"/>
    <col min="1542" max="1542" width="2.54296875" bestFit="1" customWidth="1"/>
    <col min="1543" max="1544" width="11.453125" customWidth="1"/>
    <col min="1545" max="1545" width="2.54296875" bestFit="1" customWidth="1"/>
    <col min="1546" max="1546" width="11.453125" customWidth="1"/>
    <col min="1790" max="1790" width="7.1796875" customWidth="1"/>
    <col min="1791" max="1791" width="11.453125" customWidth="1"/>
    <col min="1792" max="1792" width="2.54296875" bestFit="1" customWidth="1"/>
    <col min="1793" max="1794" width="11.453125" customWidth="1"/>
    <col min="1795" max="1795" width="2.54296875" bestFit="1" customWidth="1"/>
    <col min="1796" max="1797" width="11.453125" customWidth="1"/>
    <col min="1798" max="1798" width="2.54296875" bestFit="1" customWidth="1"/>
    <col min="1799" max="1800" width="11.453125" customWidth="1"/>
    <col min="1801" max="1801" width="2.54296875" bestFit="1" customWidth="1"/>
    <col min="1802" max="1802" width="11.453125" customWidth="1"/>
    <col min="2046" max="2046" width="7.1796875" customWidth="1"/>
    <col min="2047" max="2047" width="11.453125" customWidth="1"/>
    <col min="2048" max="2048" width="2.54296875" bestFit="1" customWidth="1"/>
    <col min="2049" max="2050" width="11.453125" customWidth="1"/>
    <col min="2051" max="2051" width="2.54296875" bestFit="1" customWidth="1"/>
    <col min="2052" max="2053" width="11.453125" customWidth="1"/>
    <col min="2054" max="2054" width="2.54296875" bestFit="1" customWidth="1"/>
    <col min="2055" max="2056" width="11.453125" customWidth="1"/>
    <col min="2057" max="2057" width="2.54296875" bestFit="1" customWidth="1"/>
    <col min="2058" max="2058" width="11.453125" customWidth="1"/>
    <col min="2302" max="2302" width="7.1796875" customWidth="1"/>
    <col min="2303" max="2303" width="11.453125" customWidth="1"/>
    <col min="2304" max="2304" width="2.54296875" bestFit="1" customWidth="1"/>
    <col min="2305" max="2306" width="11.453125" customWidth="1"/>
    <col min="2307" max="2307" width="2.54296875" bestFit="1" customWidth="1"/>
    <col min="2308" max="2309" width="11.453125" customWidth="1"/>
    <col min="2310" max="2310" width="2.54296875" bestFit="1" customWidth="1"/>
    <col min="2311" max="2312" width="11.453125" customWidth="1"/>
    <col min="2313" max="2313" width="2.54296875" bestFit="1" customWidth="1"/>
    <col min="2314" max="2314" width="11.453125" customWidth="1"/>
    <col min="2558" max="2558" width="7.1796875" customWidth="1"/>
    <col min="2559" max="2559" width="11.453125" customWidth="1"/>
    <col min="2560" max="2560" width="2.54296875" bestFit="1" customWidth="1"/>
    <col min="2561" max="2562" width="11.453125" customWidth="1"/>
    <col min="2563" max="2563" width="2.54296875" bestFit="1" customWidth="1"/>
    <col min="2564" max="2565" width="11.453125" customWidth="1"/>
    <col min="2566" max="2566" width="2.54296875" bestFit="1" customWidth="1"/>
    <col min="2567" max="2568" width="11.453125" customWidth="1"/>
    <col min="2569" max="2569" width="2.54296875" bestFit="1" customWidth="1"/>
    <col min="2570" max="2570" width="11.453125" customWidth="1"/>
    <col min="2814" max="2814" width="7.1796875" customWidth="1"/>
    <col min="2815" max="2815" width="11.453125" customWidth="1"/>
    <col min="2816" max="2816" width="2.54296875" bestFit="1" customWidth="1"/>
    <col min="2817" max="2818" width="11.453125" customWidth="1"/>
    <col min="2819" max="2819" width="2.54296875" bestFit="1" customWidth="1"/>
    <col min="2820" max="2821" width="11.453125" customWidth="1"/>
    <col min="2822" max="2822" width="2.54296875" bestFit="1" customWidth="1"/>
    <col min="2823" max="2824" width="11.453125" customWidth="1"/>
    <col min="2825" max="2825" width="2.54296875" bestFit="1" customWidth="1"/>
    <col min="2826" max="2826" width="11.453125" customWidth="1"/>
    <col min="3070" max="3070" width="7.1796875" customWidth="1"/>
    <col min="3071" max="3071" width="11.453125" customWidth="1"/>
    <col min="3072" max="3072" width="2.54296875" bestFit="1" customWidth="1"/>
    <col min="3073" max="3074" width="11.453125" customWidth="1"/>
    <col min="3075" max="3075" width="2.54296875" bestFit="1" customWidth="1"/>
    <col min="3076" max="3077" width="11.453125" customWidth="1"/>
    <col min="3078" max="3078" width="2.54296875" bestFit="1" customWidth="1"/>
    <col min="3079" max="3080" width="11.453125" customWidth="1"/>
    <col min="3081" max="3081" width="2.54296875" bestFit="1" customWidth="1"/>
    <col min="3082" max="3082" width="11.453125" customWidth="1"/>
    <col min="3326" max="3326" width="7.1796875" customWidth="1"/>
    <col min="3327" max="3327" width="11.453125" customWidth="1"/>
    <col min="3328" max="3328" width="2.54296875" bestFit="1" customWidth="1"/>
    <col min="3329" max="3330" width="11.453125" customWidth="1"/>
    <col min="3331" max="3331" width="2.54296875" bestFit="1" customWidth="1"/>
    <col min="3332" max="3333" width="11.453125" customWidth="1"/>
    <col min="3334" max="3334" width="2.54296875" bestFit="1" customWidth="1"/>
    <col min="3335" max="3336" width="11.453125" customWidth="1"/>
    <col min="3337" max="3337" width="2.54296875" bestFit="1" customWidth="1"/>
    <col min="3338" max="3338" width="11.453125" customWidth="1"/>
    <col min="3582" max="3582" width="7.1796875" customWidth="1"/>
    <col min="3583" max="3583" width="11.453125" customWidth="1"/>
    <col min="3584" max="3584" width="2.54296875" bestFit="1" customWidth="1"/>
    <col min="3585" max="3586" width="11.453125" customWidth="1"/>
    <col min="3587" max="3587" width="2.54296875" bestFit="1" customWidth="1"/>
    <col min="3588" max="3589" width="11.453125" customWidth="1"/>
    <col min="3590" max="3590" width="2.54296875" bestFit="1" customWidth="1"/>
    <col min="3591" max="3592" width="11.453125" customWidth="1"/>
    <col min="3593" max="3593" width="2.54296875" bestFit="1" customWidth="1"/>
    <col min="3594" max="3594" width="11.453125" customWidth="1"/>
    <col min="3838" max="3838" width="7.1796875" customWidth="1"/>
    <col min="3839" max="3839" width="11.453125" customWidth="1"/>
    <col min="3840" max="3840" width="2.54296875" bestFit="1" customWidth="1"/>
    <col min="3841" max="3842" width="11.453125" customWidth="1"/>
    <col min="3843" max="3843" width="2.54296875" bestFit="1" customWidth="1"/>
    <col min="3844" max="3845" width="11.453125" customWidth="1"/>
    <col min="3846" max="3846" width="2.54296875" bestFit="1" customWidth="1"/>
    <col min="3847" max="3848" width="11.453125" customWidth="1"/>
    <col min="3849" max="3849" width="2.54296875" bestFit="1" customWidth="1"/>
    <col min="3850" max="3850" width="11.453125" customWidth="1"/>
    <col min="4094" max="4094" width="7.1796875" customWidth="1"/>
    <col min="4095" max="4095" width="11.453125" customWidth="1"/>
    <col min="4096" max="4096" width="2.54296875" bestFit="1" customWidth="1"/>
    <col min="4097" max="4098" width="11.453125" customWidth="1"/>
    <col min="4099" max="4099" width="2.54296875" bestFit="1" customWidth="1"/>
    <col min="4100" max="4101" width="11.453125" customWidth="1"/>
    <col min="4102" max="4102" width="2.54296875" bestFit="1" customWidth="1"/>
    <col min="4103" max="4104" width="11.453125" customWidth="1"/>
    <col min="4105" max="4105" width="2.54296875" bestFit="1" customWidth="1"/>
    <col min="4106" max="4106" width="11.453125" customWidth="1"/>
    <col min="4350" max="4350" width="7.1796875" customWidth="1"/>
    <col min="4351" max="4351" width="11.453125" customWidth="1"/>
    <col min="4352" max="4352" width="2.54296875" bestFit="1" customWidth="1"/>
    <col min="4353" max="4354" width="11.453125" customWidth="1"/>
    <col min="4355" max="4355" width="2.54296875" bestFit="1" customWidth="1"/>
    <col min="4356" max="4357" width="11.453125" customWidth="1"/>
    <col min="4358" max="4358" width="2.54296875" bestFit="1" customWidth="1"/>
    <col min="4359" max="4360" width="11.453125" customWidth="1"/>
    <col min="4361" max="4361" width="2.54296875" bestFit="1" customWidth="1"/>
    <col min="4362" max="4362" width="11.453125" customWidth="1"/>
    <col min="4606" max="4606" width="7.1796875" customWidth="1"/>
    <col min="4607" max="4607" width="11.453125" customWidth="1"/>
    <col min="4608" max="4608" width="2.54296875" bestFit="1" customWidth="1"/>
    <col min="4609" max="4610" width="11.453125" customWidth="1"/>
    <col min="4611" max="4611" width="2.54296875" bestFit="1" customWidth="1"/>
    <col min="4612" max="4613" width="11.453125" customWidth="1"/>
    <col min="4614" max="4614" width="2.54296875" bestFit="1" customWidth="1"/>
    <col min="4615" max="4616" width="11.453125" customWidth="1"/>
    <col min="4617" max="4617" width="2.54296875" bestFit="1" customWidth="1"/>
    <col min="4618" max="4618" width="11.453125" customWidth="1"/>
    <col min="4862" max="4862" width="7.1796875" customWidth="1"/>
    <col min="4863" max="4863" width="11.453125" customWidth="1"/>
    <col min="4864" max="4864" width="2.54296875" bestFit="1" customWidth="1"/>
    <col min="4865" max="4866" width="11.453125" customWidth="1"/>
    <col min="4867" max="4867" width="2.54296875" bestFit="1" customWidth="1"/>
    <col min="4868" max="4869" width="11.453125" customWidth="1"/>
    <col min="4870" max="4870" width="2.54296875" bestFit="1" customWidth="1"/>
    <col min="4871" max="4872" width="11.453125" customWidth="1"/>
    <col min="4873" max="4873" width="2.54296875" bestFit="1" customWidth="1"/>
    <col min="4874" max="4874" width="11.453125" customWidth="1"/>
    <col min="5118" max="5118" width="7.1796875" customWidth="1"/>
    <col min="5119" max="5119" width="11.453125" customWidth="1"/>
    <col min="5120" max="5120" width="2.54296875" bestFit="1" customWidth="1"/>
    <col min="5121" max="5122" width="11.453125" customWidth="1"/>
    <col min="5123" max="5123" width="2.54296875" bestFit="1" customWidth="1"/>
    <col min="5124" max="5125" width="11.453125" customWidth="1"/>
    <col min="5126" max="5126" width="2.54296875" bestFit="1" customWidth="1"/>
    <col min="5127" max="5128" width="11.453125" customWidth="1"/>
    <col min="5129" max="5129" width="2.54296875" bestFit="1" customWidth="1"/>
    <col min="5130" max="5130" width="11.453125" customWidth="1"/>
    <col min="5374" max="5374" width="7.1796875" customWidth="1"/>
    <col min="5375" max="5375" width="11.453125" customWidth="1"/>
    <col min="5376" max="5376" width="2.54296875" bestFit="1" customWidth="1"/>
    <col min="5377" max="5378" width="11.453125" customWidth="1"/>
    <col min="5379" max="5379" width="2.54296875" bestFit="1" customWidth="1"/>
    <col min="5380" max="5381" width="11.453125" customWidth="1"/>
    <col min="5382" max="5382" width="2.54296875" bestFit="1" customWidth="1"/>
    <col min="5383" max="5384" width="11.453125" customWidth="1"/>
    <col min="5385" max="5385" width="2.54296875" bestFit="1" customWidth="1"/>
    <col min="5386" max="5386" width="11.453125" customWidth="1"/>
    <col min="5630" max="5630" width="7.1796875" customWidth="1"/>
    <col min="5631" max="5631" width="11.453125" customWidth="1"/>
    <col min="5632" max="5632" width="2.54296875" bestFit="1" customWidth="1"/>
    <col min="5633" max="5634" width="11.453125" customWidth="1"/>
    <col min="5635" max="5635" width="2.54296875" bestFit="1" customWidth="1"/>
    <col min="5636" max="5637" width="11.453125" customWidth="1"/>
    <col min="5638" max="5638" width="2.54296875" bestFit="1" customWidth="1"/>
    <col min="5639" max="5640" width="11.453125" customWidth="1"/>
    <col min="5641" max="5641" width="2.54296875" bestFit="1" customWidth="1"/>
    <col min="5642" max="5642" width="11.453125" customWidth="1"/>
    <col min="5886" max="5886" width="7.1796875" customWidth="1"/>
    <col min="5887" max="5887" width="11.453125" customWidth="1"/>
    <col min="5888" max="5888" width="2.54296875" bestFit="1" customWidth="1"/>
    <col min="5889" max="5890" width="11.453125" customWidth="1"/>
    <col min="5891" max="5891" width="2.54296875" bestFit="1" customWidth="1"/>
    <col min="5892" max="5893" width="11.453125" customWidth="1"/>
    <col min="5894" max="5894" width="2.54296875" bestFit="1" customWidth="1"/>
    <col min="5895" max="5896" width="11.453125" customWidth="1"/>
    <col min="5897" max="5897" width="2.54296875" bestFit="1" customWidth="1"/>
    <col min="5898" max="5898" width="11.453125" customWidth="1"/>
    <col min="6142" max="6142" width="7.1796875" customWidth="1"/>
    <col min="6143" max="6143" width="11.453125" customWidth="1"/>
    <col min="6144" max="6144" width="2.54296875" bestFit="1" customWidth="1"/>
    <col min="6145" max="6146" width="11.453125" customWidth="1"/>
    <col min="6147" max="6147" width="2.54296875" bestFit="1" customWidth="1"/>
    <col min="6148" max="6149" width="11.453125" customWidth="1"/>
    <col min="6150" max="6150" width="2.54296875" bestFit="1" customWidth="1"/>
    <col min="6151" max="6152" width="11.453125" customWidth="1"/>
    <col min="6153" max="6153" width="2.54296875" bestFit="1" customWidth="1"/>
    <col min="6154" max="6154" width="11.453125" customWidth="1"/>
    <col min="6398" max="6398" width="7.1796875" customWidth="1"/>
    <col min="6399" max="6399" width="11.453125" customWidth="1"/>
    <col min="6400" max="6400" width="2.54296875" bestFit="1" customWidth="1"/>
    <col min="6401" max="6402" width="11.453125" customWidth="1"/>
    <col min="6403" max="6403" width="2.54296875" bestFit="1" customWidth="1"/>
    <col min="6404" max="6405" width="11.453125" customWidth="1"/>
    <col min="6406" max="6406" width="2.54296875" bestFit="1" customWidth="1"/>
    <col min="6407" max="6408" width="11.453125" customWidth="1"/>
    <col min="6409" max="6409" width="2.54296875" bestFit="1" customWidth="1"/>
    <col min="6410" max="6410" width="11.453125" customWidth="1"/>
    <col min="6654" max="6654" width="7.1796875" customWidth="1"/>
    <col min="6655" max="6655" width="11.453125" customWidth="1"/>
    <col min="6656" max="6656" width="2.54296875" bestFit="1" customWidth="1"/>
    <col min="6657" max="6658" width="11.453125" customWidth="1"/>
    <col min="6659" max="6659" width="2.54296875" bestFit="1" customWidth="1"/>
    <col min="6660" max="6661" width="11.453125" customWidth="1"/>
    <col min="6662" max="6662" width="2.54296875" bestFit="1" customWidth="1"/>
    <col min="6663" max="6664" width="11.453125" customWidth="1"/>
    <col min="6665" max="6665" width="2.54296875" bestFit="1" customWidth="1"/>
    <col min="6666" max="6666" width="11.453125" customWidth="1"/>
    <col min="6910" max="6910" width="7.1796875" customWidth="1"/>
    <col min="6911" max="6911" width="11.453125" customWidth="1"/>
    <col min="6912" max="6912" width="2.54296875" bestFit="1" customWidth="1"/>
    <col min="6913" max="6914" width="11.453125" customWidth="1"/>
    <col min="6915" max="6915" width="2.54296875" bestFit="1" customWidth="1"/>
    <col min="6916" max="6917" width="11.453125" customWidth="1"/>
    <col min="6918" max="6918" width="2.54296875" bestFit="1" customWidth="1"/>
    <col min="6919" max="6920" width="11.453125" customWidth="1"/>
    <col min="6921" max="6921" width="2.54296875" bestFit="1" customWidth="1"/>
    <col min="6922" max="6922" width="11.453125" customWidth="1"/>
    <col min="7166" max="7166" width="7.1796875" customWidth="1"/>
    <col min="7167" max="7167" width="11.453125" customWidth="1"/>
    <col min="7168" max="7168" width="2.54296875" bestFit="1" customWidth="1"/>
    <col min="7169" max="7170" width="11.453125" customWidth="1"/>
    <col min="7171" max="7171" width="2.54296875" bestFit="1" customWidth="1"/>
    <col min="7172" max="7173" width="11.453125" customWidth="1"/>
    <col min="7174" max="7174" width="2.54296875" bestFit="1" customWidth="1"/>
    <col min="7175" max="7176" width="11.453125" customWidth="1"/>
    <col min="7177" max="7177" width="2.54296875" bestFit="1" customWidth="1"/>
    <col min="7178" max="7178" width="11.453125" customWidth="1"/>
    <col min="7422" max="7422" width="7.1796875" customWidth="1"/>
    <col min="7423" max="7423" width="11.453125" customWidth="1"/>
    <col min="7424" max="7424" width="2.54296875" bestFit="1" customWidth="1"/>
    <col min="7425" max="7426" width="11.453125" customWidth="1"/>
    <col min="7427" max="7427" width="2.54296875" bestFit="1" customWidth="1"/>
    <col min="7428" max="7429" width="11.453125" customWidth="1"/>
    <col min="7430" max="7430" width="2.54296875" bestFit="1" customWidth="1"/>
    <col min="7431" max="7432" width="11.453125" customWidth="1"/>
    <col min="7433" max="7433" width="2.54296875" bestFit="1" customWidth="1"/>
    <col min="7434" max="7434" width="11.453125" customWidth="1"/>
    <col min="7678" max="7678" width="7.1796875" customWidth="1"/>
    <col min="7679" max="7679" width="11.453125" customWidth="1"/>
    <col min="7680" max="7680" width="2.54296875" bestFit="1" customWidth="1"/>
    <col min="7681" max="7682" width="11.453125" customWidth="1"/>
    <col min="7683" max="7683" width="2.54296875" bestFit="1" customWidth="1"/>
    <col min="7684" max="7685" width="11.453125" customWidth="1"/>
    <col min="7686" max="7686" width="2.54296875" bestFit="1" customWidth="1"/>
    <col min="7687" max="7688" width="11.453125" customWidth="1"/>
    <col min="7689" max="7689" width="2.54296875" bestFit="1" customWidth="1"/>
    <col min="7690" max="7690" width="11.453125" customWidth="1"/>
    <col min="7934" max="7934" width="7.1796875" customWidth="1"/>
    <col min="7935" max="7935" width="11.453125" customWidth="1"/>
    <col min="7936" max="7936" width="2.54296875" bestFit="1" customWidth="1"/>
    <col min="7937" max="7938" width="11.453125" customWidth="1"/>
    <col min="7939" max="7939" width="2.54296875" bestFit="1" customWidth="1"/>
    <col min="7940" max="7941" width="11.453125" customWidth="1"/>
    <col min="7942" max="7942" width="2.54296875" bestFit="1" customWidth="1"/>
    <col min="7943" max="7944" width="11.453125" customWidth="1"/>
    <col min="7945" max="7945" width="2.54296875" bestFit="1" customWidth="1"/>
    <col min="7946" max="7946" width="11.453125" customWidth="1"/>
    <col min="8190" max="8190" width="7.1796875" customWidth="1"/>
    <col min="8191" max="8191" width="11.453125" customWidth="1"/>
    <col min="8192" max="8192" width="2.54296875" bestFit="1" customWidth="1"/>
    <col min="8193" max="8194" width="11.453125" customWidth="1"/>
    <col min="8195" max="8195" width="2.54296875" bestFit="1" customWidth="1"/>
    <col min="8196" max="8197" width="11.453125" customWidth="1"/>
    <col min="8198" max="8198" width="2.54296875" bestFit="1" customWidth="1"/>
    <col min="8199" max="8200" width="11.453125" customWidth="1"/>
    <col min="8201" max="8201" width="2.54296875" bestFit="1" customWidth="1"/>
    <col min="8202" max="8202" width="11.453125" customWidth="1"/>
    <col min="8446" max="8446" width="7.1796875" customWidth="1"/>
    <col min="8447" max="8447" width="11.453125" customWidth="1"/>
    <col min="8448" max="8448" width="2.54296875" bestFit="1" customWidth="1"/>
    <col min="8449" max="8450" width="11.453125" customWidth="1"/>
    <col min="8451" max="8451" width="2.54296875" bestFit="1" customWidth="1"/>
    <col min="8452" max="8453" width="11.453125" customWidth="1"/>
    <col min="8454" max="8454" width="2.54296875" bestFit="1" customWidth="1"/>
    <col min="8455" max="8456" width="11.453125" customWidth="1"/>
    <col min="8457" max="8457" width="2.54296875" bestFit="1" customWidth="1"/>
    <col min="8458" max="8458" width="11.453125" customWidth="1"/>
    <col min="8702" max="8702" width="7.1796875" customWidth="1"/>
    <col min="8703" max="8703" width="11.453125" customWidth="1"/>
    <col min="8704" max="8704" width="2.54296875" bestFit="1" customWidth="1"/>
    <col min="8705" max="8706" width="11.453125" customWidth="1"/>
    <col min="8707" max="8707" width="2.54296875" bestFit="1" customWidth="1"/>
    <col min="8708" max="8709" width="11.453125" customWidth="1"/>
    <col min="8710" max="8710" width="2.54296875" bestFit="1" customWidth="1"/>
    <col min="8711" max="8712" width="11.453125" customWidth="1"/>
    <col min="8713" max="8713" width="2.54296875" bestFit="1" customWidth="1"/>
    <col min="8714" max="8714" width="11.453125" customWidth="1"/>
    <col min="8958" max="8958" width="7.1796875" customWidth="1"/>
    <col min="8959" max="8959" width="11.453125" customWidth="1"/>
    <col min="8960" max="8960" width="2.54296875" bestFit="1" customWidth="1"/>
    <col min="8961" max="8962" width="11.453125" customWidth="1"/>
    <col min="8963" max="8963" width="2.54296875" bestFit="1" customWidth="1"/>
    <col min="8964" max="8965" width="11.453125" customWidth="1"/>
    <col min="8966" max="8966" width="2.54296875" bestFit="1" customWidth="1"/>
    <col min="8967" max="8968" width="11.453125" customWidth="1"/>
    <col min="8969" max="8969" width="2.54296875" bestFit="1" customWidth="1"/>
    <col min="8970" max="8970" width="11.453125" customWidth="1"/>
    <col min="9214" max="9214" width="7.1796875" customWidth="1"/>
    <col min="9215" max="9215" width="11.453125" customWidth="1"/>
    <col min="9216" max="9216" width="2.54296875" bestFit="1" customWidth="1"/>
    <col min="9217" max="9218" width="11.453125" customWidth="1"/>
    <col min="9219" max="9219" width="2.54296875" bestFit="1" customWidth="1"/>
    <col min="9220" max="9221" width="11.453125" customWidth="1"/>
    <col min="9222" max="9222" width="2.54296875" bestFit="1" customWidth="1"/>
    <col min="9223" max="9224" width="11.453125" customWidth="1"/>
    <col min="9225" max="9225" width="2.54296875" bestFit="1" customWidth="1"/>
    <col min="9226" max="9226" width="11.453125" customWidth="1"/>
    <col min="9470" max="9470" width="7.1796875" customWidth="1"/>
    <col min="9471" max="9471" width="11.453125" customWidth="1"/>
    <col min="9472" max="9472" width="2.54296875" bestFit="1" customWidth="1"/>
    <col min="9473" max="9474" width="11.453125" customWidth="1"/>
    <col min="9475" max="9475" width="2.54296875" bestFit="1" customWidth="1"/>
    <col min="9476" max="9477" width="11.453125" customWidth="1"/>
    <col min="9478" max="9478" width="2.54296875" bestFit="1" customWidth="1"/>
    <col min="9479" max="9480" width="11.453125" customWidth="1"/>
    <col min="9481" max="9481" width="2.54296875" bestFit="1" customWidth="1"/>
    <col min="9482" max="9482" width="11.453125" customWidth="1"/>
    <col min="9726" max="9726" width="7.1796875" customWidth="1"/>
    <col min="9727" max="9727" width="11.453125" customWidth="1"/>
    <col min="9728" max="9728" width="2.54296875" bestFit="1" customWidth="1"/>
    <col min="9729" max="9730" width="11.453125" customWidth="1"/>
    <col min="9731" max="9731" width="2.54296875" bestFit="1" customWidth="1"/>
    <col min="9732" max="9733" width="11.453125" customWidth="1"/>
    <col min="9734" max="9734" width="2.54296875" bestFit="1" customWidth="1"/>
    <col min="9735" max="9736" width="11.453125" customWidth="1"/>
    <col min="9737" max="9737" width="2.54296875" bestFit="1" customWidth="1"/>
    <col min="9738" max="9738" width="11.453125" customWidth="1"/>
    <col min="9982" max="9982" width="7.1796875" customWidth="1"/>
    <col min="9983" max="9983" width="11.453125" customWidth="1"/>
    <col min="9984" max="9984" width="2.54296875" bestFit="1" customWidth="1"/>
    <col min="9985" max="9986" width="11.453125" customWidth="1"/>
    <col min="9987" max="9987" width="2.54296875" bestFit="1" customWidth="1"/>
    <col min="9988" max="9989" width="11.453125" customWidth="1"/>
    <col min="9990" max="9990" width="2.54296875" bestFit="1" customWidth="1"/>
    <col min="9991" max="9992" width="11.453125" customWidth="1"/>
    <col min="9993" max="9993" width="2.54296875" bestFit="1" customWidth="1"/>
    <col min="9994" max="9994" width="11.453125" customWidth="1"/>
    <col min="10238" max="10238" width="7.1796875" customWidth="1"/>
    <col min="10239" max="10239" width="11.453125" customWidth="1"/>
    <col min="10240" max="10240" width="2.54296875" bestFit="1" customWidth="1"/>
    <col min="10241" max="10242" width="11.453125" customWidth="1"/>
    <col min="10243" max="10243" width="2.54296875" bestFit="1" customWidth="1"/>
    <col min="10244" max="10245" width="11.453125" customWidth="1"/>
    <col min="10246" max="10246" width="2.54296875" bestFit="1" customWidth="1"/>
    <col min="10247" max="10248" width="11.453125" customWidth="1"/>
    <col min="10249" max="10249" width="2.54296875" bestFit="1" customWidth="1"/>
    <col min="10250" max="10250" width="11.453125" customWidth="1"/>
    <col min="10494" max="10494" width="7.1796875" customWidth="1"/>
    <col min="10495" max="10495" width="11.453125" customWidth="1"/>
    <col min="10496" max="10496" width="2.54296875" bestFit="1" customWidth="1"/>
    <col min="10497" max="10498" width="11.453125" customWidth="1"/>
    <col min="10499" max="10499" width="2.54296875" bestFit="1" customWidth="1"/>
    <col min="10500" max="10501" width="11.453125" customWidth="1"/>
    <col min="10502" max="10502" width="2.54296875" bestFit="1" customWidth="1"/>
    <col min="10503" max="10504" width="11.453125" customWidth="1"/>
    <col min="10505" max="10505" width="2.54296875" bestFit="1" customWidth="1"/>
    <col min="10506" max="10506" width="11.453125" customWidth="1"/>
    <col min="10750" max="10750" width="7.1796875" customWidth="1"/>
    <col min="10751" max="10751" width="11.453125" customWidth="1"/>
    <col min="10752" max="10752" width="2.54296875" bestFit="1" customWidth="1"/>
    <col min="10753" max="10754" width="11.453125" customWidth="1"/>
    <col min="10755" max="10755" width="2.54296875" bestFit="1" customWidth="1"/>
    <col min="10756" max="10757" width="11.453125" customWidth="1"/>
    <col min="10758" max="10758" width="2.54296875" bestFit="1" customWidth="1"/>
    <col min="10759" max="10760" width="11.453125" customWidth="1"/>
    <col min="10761" max="10761" width="2.54296875" bestFit="1" customWidth="1"/>
    <col min="10762" max="10762" width="11.453125" customWidth="1"/>
    <col min="11006" max="11006" width="7.1796875" customWidth="1"/>
    <col min="11007" max="11007" width="11.453125" customWidth="1"/>
    <col min="11008" max="11008" width="2.54296875" bestFit="1" customWidth="1"/>
    <col min="11009" max="11010" width="11.453125" customWidth="1"/>
    <col min="11011" max="11011" width="2.54296875" bestFit="1" customWidth="1"/>
    <col min="11012" max="11013" width="11.453125" customWidth="1"/>
    <col min="11014" max="11014" width="2.54296875" bestFit="1" customWidth="1"/>
    <col min="11015" max="11016" width="11.453125" customWidth="1"/>
    <col min="11017" max="11017" width="2.54296875" bestFit="1" customWidth="1"/>
    <col min="11018" max="11018" width="11.453125" customWidth="1"/>
    <col min="11262" max="11262" width="7.1796875" customWidth="1"/>
    <col min="11263" max="11263" width="11.453125" customWidth="1"/>
    <col min="11264" max="11264" width="2.54296875" bestFit="1" customWidth="1"/>
    <col min="11265" max="11266" width="11.453125" customWidth="1"/>
    <col min="11267" max="11267" width="2.54296875" bestFit="1" customWidth="1"/>
    <col min="11268" max="11269" width="11.453125" customWidth="1"/>
    <col min="11270" max="11270" width="2.54296875" bestFit="1" customWidth="1"/>
    <col min="11271" max="11272" width="11.453125" customWidth="1"/>
    <col min="11273" max="11273" width="2.54296875" bestFit="1" customWidth="1"/>
    <col min="11274" max="11274" width="11.453125" customWidth="1"/>
    <col min="11518" max="11518" width="7.1796875" customWidth="1"/>
    <col min="11519" max="11519" width="11.453125" customWidth="1"/>
    <col min="11520" max="11520" width="2.54296875" bestFit="1" customWidth="1"/>
    <col min="11521" max="11522" width="11.453125" customWidth="1"/>
    <col min="11523" max="11523" width="2.54296875" bestFit="1" customWidth="1"/>
    <col min="11524" max="11525" width="11.453125" customWidth="1"/>
    <col min="11526" max="11526" width="2.54296875" bestFit="1" customWidth="1"/>
    <col min="11527" max="11528" width="11.453125" customWidth="1"/>
    <col min="11529" max="11529" width="2.54296875" bestFit="1" customWidth="1"/>
    <col min="11530" max="11530" width="11.453125" customWidth="1"/>
    <col min="11774" max="11774" width="7.1796875" customWidth="1"/>
    <col min="11775" max="11775" width="11.453125" customWidth="1"/>
    <col min="11776" max="11776" width="2.54296875" bestFit="1" customWidth="1"/>
    <col min="11777" max="11778" width="11.453125" customWidth="1"/>
    <col min="11779" max="11779" width="2.54296875" bestFit="1" customWidth="1"/>
    <col min="11780" max="11781" width="11.453125" customWidth="1"/>
    <col min="11782" max="11782" width="2.54296875" bestFit="1" customWidth="1"/>
    <col min="11783" max="11784" width="11.453125" customWidth="1"/>
    <col min="11785" max="11785" width="2.54296875" bestFit="1" customWidth="1"/>
    <col min="11786" max="11786" width="11.453125" customWidth="1"/>
    <col min="12030" max="12030" width="7.1796875" customWidth="1"/>
    <col min="12031" max="12031" width="11.453125" customWidth="1"/>
    <col min="12032" max="12032" width="2.54296875" bestFit="1" customWidth="1"/>
    <col min="12033" max="12034" width="11.453125" customWidth="1"/>
    <col min="12035" max="12035" width="2.54296875" bestFit="1" customWidth="1"/>
    <col min="12036" max="12037" width="11.453125" customWidth="1"/>
    <col min="12038" max="12038" width="2.54296875" bestFit="1" customWidth="1"/>
    <col min="12039" max="12040" width="11.453125" customWidth="1"/>
    <col min="12041" max="12041" width="2.54296875" bestFit="1" customWidth="1"/>
    <col min="12042" max="12042" width="11.453125" customWidth="1"/>
    <col min="12286" max="12286" width="7.1796875" customWidth="1"/>
    <col min="12287" max="12287" width="11.453125" customWidth="1"/>
    <col min="12288" max="12288" width="2.54296875" bestFit="1" customWidth="1"/>
    <col min="12289" max="12290" width="11.453125" customWidth="1"/>
    <col min="12291" max="12291" width="2.54296875" bestFit="1" customWidth="1"/>
    <col min="12292" max="12293" width="11.453125" customWidth="1"/>
    <col min="12294" max="12294" width="2.54296875" bestFit="1" customWidth="1"/>
    <col min="12295" max="12296" width="11.453125" customWidth="1"/>
    <col min="12297" max="12297" width="2.54296875" bestFit="1" customWidth="1"/>
    <col min="12298" max="12298" width="11.453125" customWidth="1"/>
    <col min="12542" max="12542" width="7.1796875" customWidth="1"/>
    <col min="12543" max="12543" width="11.453125" customWidth="1"/>
    <col min="12544" max="12544" width="2.54296875" bestFit="1" customWidth="1"/>
    <col min="12545" max="12546" width="11.453125" customWidth="1"/>
    <col min="12547" max="12547" width="2.54296875" bestFit="1" customWidth="1"/>
    <col min="12548" max="12549" width="11.453125" customWidth="1"/>
    <col min="12550" max="12550" width="2.54296875" bestFit="1" customWidth="1"/>
    <col min="12551" max="12552" width="11.453125" customWidth="1"/>
    <col min="12553" max="12553" width="2.54296875" bestFit="1" customWidth="1"/>
    <col min="12554" max="12554" width="11.453125" customWidth="1"/>
    <col min="12798" max="12798" width="7.1796875" customWidth="1"/>
    <col min="12799" max="12799" width="11.453125" customWidth="1"/>
    <col min="12800" max="12800" width="2.54296875" bestFit="1" customWidth="1"/>
    <col min="12801" max="12802" width="11.453125" customWidth="1"/>
    <col min="12803" max="12803" width="2.54296875" bestFit="1" customWidth="1"/>
    <col min="12804" max="12805" width="11.453125" customWidth="1"/>
    <col min="12806" max="12806" width="2.54296875" bestFit="1" customWidth="1"/>
    <col min="12807" max="12808" width="11.453125" customWidth="1"/>
    <col min="12809" max="12809" width="2.54296875" bestFit="1" customWidth="1"/>
    <col min="12810" max="12810" width="11.453125" customWidth="1"/>
    <col min="13054" max="13054" width="7.1796875" customWidth="1"/>
    <col min="13055" max="13055" width="11.453125" customWidth="1"/>
    <col min="13056" max="13056" width="2.54296875" bestFit="1" customWidth="1"/>
    <col min="13057" max="13058" width="11.453125" customWidth="1"/>
    <col min="13059" max="13059" width="2.54296875" bestFit="1" customWidth="1"/>
    <col min="13060" max="13061" width="11.453125" customWidth="1"/>
    <col min="13062" max="13062" width="2.54296875" bestFit="1" customWidth="1"/>
    <col min="13063" max="13064" width="11.453125" customWidth="1"/>
    <col min="13065" max="13065" width="2.54296875" bestFit="1" customWidth="1"/>
    <col min="13066" max="13066" width="11.453125" customWidth="1"/>
    <col min="13310" max="13310" width="7.1796875" customWidth="1"/>
    <col min="13311" max="13311" width="11.453125" customWidth="1"/>
    <col min="13312" max="13312" width="2.54296875" bestFit="1" customWidth="1"/>
    <col min="13313" max="13314" width="11.453125" customWidth="1"/>
    <col min="13315" max="13315" width="2.54296875" bestFit="1" customWidth="1"/>
    <col min="13316" max="13317" width="11.453125" customWidth="1"/>
    <col min="13318" max="13318" width="2.54296875" bestFit="1" customWidth="1"/>
    <col min="13319" max="13320" width="11.453125" customWidth="1"/>
    <col min="13321" max="13321" width="2.54296875" bestFit="1" customWidth="1"/>
    <col min="13322" max="13322" width="11.453125" customWidth="1"/>
    <col min="13566" max="13566" width="7.1796875" customWidth="1"/>
    <col min="13567" max="13567" width="11.453125" customWidth="1"/>
    <col min="13568" max="13568" width="2.54296875" bestFit="1" customWidth="1"/>
    <col min="13569" max="13570" width="11.453125" customWidth="1"/>
    <col min="13571" max="13571" width="2.54296875" bestFit="1" customWidth="1"/>
    <col min="13572" max="13573" width="11.453125" customWidth="1"/>
    <col min="13574" max="13574" width="2.54296875" bestFit="1" customWidth="1"/>
    <col min="13575" max="13576" width="11.453125" customWidth="1"/>
    <col min="13577" max="13577" width="2.54296875" bestFit="1" customWidth="1"/>
    <col min="13578" max="13578" width="11.453125" customWidth="1"/>
    <col min="13822" max="13822" width="7.1796875" customWidth="1"/>
    <col min="13823" max="13823" width="11.453125" customWidth="1"/>
    <col min="13824" max="13824" width="2.54296875" bestFit="1" customWidth="1"/>
    <col min="13825" max="13826" width="11.453125" customWidth="1"/>
    <col min="13827" max="13827" width="2.54296875" bestFit="1" customWidth="1"/>
    <col min="13828" max="13829" width="11.453125" customWidth="1"/>
    <col min="13830" max="13830" width="2.54296875" bestFit="1" customWidth="1"/>
    <col min="13831" max="13832" width="11.453125" customWidth="1"/>
    <col min="13833" max="13833" width="2.54296875" bestFit="1" customWidth="1"/>
    <col min="13834" max="13834" width="11.453125" customWidth="1"/>
    <col min="14078" max="14078" width="7.1796875" customWidth="1"/>
    <col min="14079" max="14079" width="11.453125" customWidth="1"/>
    <col min="14080" max="14080" width="2.54296875" bestFit="1" customWidth="1"/>
    <col min="14081" max="14082" width="11.453125" customWidth="1"/>
    <col min="14083" max="14083" width="2.54296875" bestFit="1" customWidth="1"/>
    <col min="14084" max="14085" width="11.453125" customWidth="1"/>
    <col min="14086" max="14086" width="2.54296875" bestFit="1" customWidth="1"/>
    <col min="14087" max="14088" width="11.453125" customWidth="1"/>
    <col min="14089" max="14089" width="2.54296875" bestFit="1" customWidth="1"/>
    <col min="14090" max="14090" width="11.453125" customWidth="1"/>
    <col min="14334" max="14334" width="7.1796875" customWidth="1"/>
    <col min="14335" max="14335" width="11.453125" customWidth="1"/>
    <col min="14336" max="14336" width="2.54296875" bestFit="1" customWidth="1"/>
    <col min="14337" max="14338" width="11.453125" customWidth="1"/>
    <col min="14339" max="14339" width="2.54296875" bestFit="1" customWidth="1"/>
    <col min="14340" max="14341" width="11.453125" customWidth="1"/>
    <col min="14342" max="14342" width="2.54296875" bestFit="1" customWidth="1"/>
    <col min="14343" max="14344" width="11.453125" customWidth="1"/>
    <col min="14345" max="14345" width="2.54296875" bestFit="1" customWidth="1"/>
    <col min="14346" max="14346" width="11.453125" customWidth="1"/>
    <col min="14590" max="14590" width="7.1796875" customWidth="1"/>
    <col min="14591" max="14591" width="11.453125" customWidth="1"/>
    <col min="14592" max="14592" width="2.54296875" bestFit="1" customWidth="1"/>
    <col min="14593" max="14594" width="11.453125" customWidth="1"/>
    <col min="14595" max="14595" width="2.54296875" bestFit="1" customWidth="1"/>
    <col min="14596" max="14597" width="11.453125" customWidth="1"/>
    <col min="14598" max="14598" width="2.54296875" bestFit="1" customWidth="1"/>
    <col min="14599" max="14600" width="11.453125" customWidth="1"/>
    <col min="14601" max="14601" width="2.54296875" bestFit="1" customWidth="1"/>
    <col min="14602" max="14602" width="11.453125" customWidth="1"/>
    <col min="14846" max="14846" width="7.1796875" customWidth="1"/>
    <col min="14847" max="14847" width="11.453125" customWidth="1"/>
    <col min="14848" max="14848" width="2.54296875" bestFit="1" customWidth="1"/>
    <col min="14849" max="14850" width="11.453125" customWidth="1"/>
    <col min="14851" max="14851" width="2.54296875" bestFit="1" customWidth="1"/>
    <col min="14852" max="14853" width="11.453125" customWidth="1"/>
    <col min="14854" max="14854" width="2.54296875" bestFit="1" customWidth="1"/>
    <col min="14855" max="14856" width="11.453125" customWidth="1"/>
    <col min="14857" max="14857" width="2.54296875" bestFit="1" customWidth="1"/>
    <col min="14858" max="14858" width="11.453125" customWidth="1"/>
    <col min="15102" max="15102" width="7.1796875" customWidth="1"/>
    <col min="15103" max="15103" width="11.453125" customWidth="1"/>
    <col min="15104" max="15104" width="2.54296875" bestFit="1" customWidth="1"/>
    <col min="15105" max="15106" width="11.453125" customWidth="1"/>
    <col min="15107" max="15107" width="2.54296875" bestFit="1" customWidth="1"/>
    <col min="15108" max="15109" width="11.453125" customWidth="1"/>
    <col min="15110" max="15110" width="2.54296875" bestFit="1" customWidth="1"/>
    <col min="15111" max="15112" width="11.453125" customWidth="1"/>
    <col min="15113" max="15113" width="2.54296875" bestFit="1" customWidth="1"/>
    <col min="15114" max="15114" width="11.453125" customWidth="1"/>
    <col min="15358" max="15358" width="7.1796875" customWidth="1"/>
    <col min="15359" max="15359" width="11.453125" customWidth="1"/>
    <col min="15360" max="15360" width="2.54296875" bestFit="1" customWidth="1"/>
    <col min="15361" max="15362" width="11.453125" customWidth="1"/>
    <col min="15363" max="15363" width="2.54296875" bestFit="1" customWidth="1"/>
    <col min="15364" max="15365" width="11.453125" customWidth="1"/>
    <col min="15366" max="15366" width="2.54296875" bestFit="1" customWidth="1"/>
    <col min="15367" max="15368" width="11.453125" customWidth="1"/>
    <col min="15369" max="15369" width="2.54296875" bestFit="1" customWidth="1"/>
    <col min="15370" max="15370" width="11.453125" customWidth="1"/>
    <col min="15614" max="15614" width="7.1796875" customWidth="1"/>
    <col min="15615" max="15615" width="11.453125" customWidth="1"/>
    <col min="15616" max="15616" width="2.54296875" bestFit="1" customWidth="1"/>
    <col min="15617" max="15618" width="11.453125" customWidth="1"/>
    <col min="15619" max="15619" width="2.54296875" bestFit="1" customWidth="1"/>
    <col min="15620" max="15621" width="11.453125" customWidth="1"/>
    <col min="15622" max="15622" width="2.54296875" bestFit="1" customWidth="1"/>
    <col min="15623" max="15624" width="11.453125" customWidth="1"/>
    <col min="15625" max="15625" width="2.54296875" bestFit="1" customWidth="1"/>
    <col min="15626" max="15626" width="11.453125" customWidth="1"/>
    <col min="15870" max="15870" width="7.1796875" customWidth="1"/>
    <col min="15871" max="15871" width="11.453125" customWidth="1"/>
    <col min="15872" max="15872" width="2.54296875" bestFit="1" customWidth="1"/>
    <col min="15873" max="15874" width="11.453125" customWidth="1"/>
    <col min="15875" max="15875" width="2.54296875" bestFit="1" customWidth="1"/>
    <col min="15876" max="15877" width="11.453125" customWidth="1"/>
    <col min="15878" max="15878" width="2.54296875" bestFit="1" customWidth="1"/>
    <col min="15879" max="15880" width="11.453125" customWidth="1"/>
    <col min="15881" max="15881" width="2.54296875" bestFit="1" customWidth="1"/>
    <col min="15882" max="15882" width="11.453125" customWidth="1"/>
    <col min="16126" max="16126" width="7.1796875" customWidth="1"/>
    <col min="16127" max="16127" width="11.453125" customWidth="1"/>
    <col min="16128" max="16128" width="2.54296875" bestFit="1" customWidth="1"/>
    <col min="16129" max="16130" width="11.453125" customWidth="1"/>
    <col min="16131" max="16131" width="2.54296875" bestFit="1" customWidth="1"/>
    <col min="16132" max="16133" width="11.453125" customWidth="1"/>
    <col min="16134" max="16134" width="2.54296875" bestFit="1" customWidth="1"/>
    <col min="16135" max="16136" width="11.453125" customWidth="1"/>
    <col min="16137" max="16137" width="2.54296875" bestFit="1" customWidth="1"/>
    <col min="16138" max="16138" width="11.453125" customWidth="1"/>
  </cols>
  <sheetData>
    <row r="1" spans="1:10" ht="18.5" x14ac:dyDescent="0.45">
      <c r="A1" s="8" t="str">
        <f>Perustiedot!$B$1</f>
        <v>SUOMEN KEILAILULIITTO</v>
      </c>
      <c r="C1"/>
      <c r="F1"/>
      <c r="I1"/>
    </row>
    <row r="2" spans="1:10" ht="14.5" x14ac:dyDescent="0.35">
      <c r="A2" s="1"/>
      <c r="C2"/>
      <c r="F2"/>
      <c r="I2"/>
    </row>
    <row r="3" spans="1:10" ht="15.5" x14ac:dyDescent="0.35">
      <c r="A3" s="7" t="str">
        <f>Perustiedot!$B$2</f>
        <v>MIESTEN SM-LIIGA</v>
      </c>
      <c r="C3"/>
      <c r="F3"/>
      <c r="I3"/>
    </row>
    <row r="4" spans="1:10" x14ac:dyDescent="0.25">
      <c r="A4"/>
      <c r="C4"/>
      <c r="F4"/>
      <c r="I4"/>
    </row>
    <row r="5" spans="1:10" ht="15.5" x14ac:dyDescent="0.35">
      <c r="A5" s="7" t="s">
        <v>35</v>
      </c>
      <c r="C5"/>
      <c r="F5"/>
      <c r="H5" s="60"/>
      <c r="I5"/>
    </row>
    <row r="6" spans="1:10" x14ac:dyDescent="0.25">
      <c r="A6"/>
      <c r="C6"/>
      <c r="F6"/>
      <c r="I6"/>
    </row>
    <row r="7" spans="1:10" ht="15.5" x14ac:dyDescent="0.35">
      <c r="A7" s="7" t="s">
        <v>50</v>
      </c>
      <c r="C7"/>
      <c r="D7" s="58">
        <v>44359</v>
      </c>
      <c r="F7"/>
      <c r="G7" s="48" t="s">
        <v>58</v>
      </c>
      <c r="H7" s="60"/>
      <c r="I7"/>
    </row>
    <row r="9" spans="1:10" s="35" customFormat="1" x14ac:dyDescent="0.25">
      <c r="A9" s="33" t="s">
        <v>33</v>
      </c>
      <c r="B9" s="33">
        <v>15</v>
      </c>
      <c r="C9" s="34" t="s">
        <v>34</v>
      </c>
      <c r="D9" s="33">
        <v>16</v>
      </c>
      <c r="E9" s="33">
        <v>17</v>
      </c>
      <c r="F9" s="34" t="s">
        <v>34</v>
      </c>
      <c r="G9" s="33">
        <v>18</v>
      </c>
      <c r="H9" s="33">
        <v>19</v>
      </c>
      <c r="I9" s="34" t="s">
        <v>34</v>
      </c>
      <c r="J9" s="33">
        <v>20</v>
      </c>
    </row>
    <row r="10" spans="1:10" s="23" customFormat="1" ht="15.5" x14ac:dyDescent="0.35">
      <c r="A10" s="44">
        <v>1</v>
      </c>
      <c r="B10" s="56" t="str">
        <f>$D$21</f>
        <v>AS</v>
      </c>
      <c r="C10" s="45" t="s">
        <v>34</v>
      </c>
      <c r="D10" s="59" t="str">
        <f>$D$16</f>
        <v>BC_Story</v>
      </c>
      <c r="E10" s="56" t="str">
        <f>$D$17</f>
        <v>JoesGold</v>
      </c>
      <c r="F10" s="45" t="s">
        <v>34</v>
      </c>
      <c r="G10" s="59" t="str">
        <f>$D$18</f>
        <v>OPS</v>
      </c>
      <c r="H10" s="56" t="str">
        <f>$D$19</f>
        <v>GH</v>
      </c>
      <c r="I10" s="45" t="s">
        <v>34</v>
      </c>
      <c r="J10" s="59" t="str">
        <f>$D$20</f>
        <v>IFK_Mariehamn</v>
      </c>
    </row>
    <row r="11" spans="1:10" s="23" customFormat="1" ht="15.5" x14ac:dyDescent="0.35">
      <c r="A11" s="44">
        <v>2</v>
      </c>
      <c r="B11" s="61" t="str">
        <f>$D$19</f>
        <v>GH</v>
      </c>
      <c r="C11" s="62" t="s">
        <v>34</v>
      </c>
      <c r="D11" s="63" t="str">
        <f>$D$18</f>
        <v>OPS</v>
      </c>
      <c r="E11" s="61" t="str">
        <f>$D$21</f>
        <v>AS</v>
      </c>
      <c r="F11" s="62" t="s">
        <v>34</v>
      </c>
      <c r="G11" s="63" t="str">
        <f>$D$20</f>
        <v>IFK_Mariehamn</v>
      </c>
      <c r="H11" s="61" t="str">
        <f>$D$16</f>
        <v>BC_Story</v>
      </c>
      <c r="I11" s="62" t="s">
        <v>34</v>
      </c>
      <c r="J11" s="63" t="str">
        <f>$D$17</f>
        <v>JoesGold</v>
      </c>
    </row>
    <row r="12" spans="1:10" s="23" customFormat="1" ht="15.5" x14ac:dyDescent="0.35">
      <c r="A12" s="44">
        <v>3</v>
      </c>
      <c r="B12" s="61" t="str">
        <f>$D$17</f>
        <v>JoesGold</v>
      </c>
      <c r="C12" s="62" t="s">
        <v>34</v>
      </c>
      <c r="D12" s="63" t="str">
        <f>$D$21</f>
        <v>AS</v>
      </c>
      <c r="E12" s="61" t="str">
        <f>$D$16</f>
        <v>BC_Story</v>
      </c>
      <c r="F12" s="62" t="s">
        <v>34</v>
      </c>
      <c r="G12" s="63" t="str">
        <f>$D$19</f>
        <v>GH</v>
      </c>
      <c r="H12" s="61" t="str">
        <f>$D$20</f>
        <v>IFK_Mariehamn</v>
      </c>
      <c r="I12" s="62" t="s">
        <v>34</v>
      </c>
      <c r="J12" s="63" t="str">
        <f>$D$18</f>
        <v>OPS</v>
      </c>
    </row>
    <row r="13" spans="1:10" s="23" customFormat="1" ht="15.5" x14ac:dyDescent="0.35">
      <c r="A13" s="44">
        <v>4</v>
      </c>
      <c r="B13" s="61" t="str">
        <f>$D$16</f>
        <v>BC_Story</v>
      </c>
      <c r="C13" s="62" t="s">
        <v>34</v>
      </c>
      <c r="D13" s="63" t="str">
        <f>$D$20</f>
        <v>IFK_Mariehamn</v>
      </c>
      <c r="E13" s="61" t="str">
        <f>$D$18</f>
        <v>OPS</v>
      </c>
      <c r="F13" s="62" t="s">
        <v>34</v>
      </c>
      <c r="G13" s="63" t="str">
        <f>$D$21</f>
        <v>AS</v>
      </c>
      <c r="H13" s="61" t="str">
        <f>$D$17</f>
        <v>JoesGold</v>
      </c>
      <c r="I13" s="62" t="s">
        <v>34</v>
      </c>
      <c r="J13" s="63" t="str">
        <f>$D$19</f>
        <v>GH</v>
      </c>
    </row>
    <row r="14" spans="1:10" s="23" customFormat="1" ht="15.5" x14ac:dyDescent="0.35">
      <c r="A14" s="44">
        <v>5</v>
      </c>
      <c r="B14" s="64" t="str">
        <f>$D$21</f>
        <v>AS</v>
      </c>
      <c r="C14" s="65" t="s">
        <v>34</v>
      </c>
      <c r="D14" s="66" t="str">
        <f>$D$19</f>
        <v>GH</v>
      </c>
      <c r="E14" s="64" t="str">
        <f>$D$20</f>
        <v>IFK_Mariehamn</v>
      </c>
      <c r="F14" s="65" t="s">
        <v>34</v>
      </c>
      <c r="G14" s="66" t="str">
        <f>$D$17</f>
        <v>JoesGold</v>
      </c>
      <c r="H14" s="64" t="str">
        <f>$D$18</f>
        <v>OPS</v>
      </c>
      <c r="I14" s="65" t="s">
        <v>34</v>
      </c>
      <c r="J14" s="66" t="str">
        <f>$D$16</f>
        <v>BC_Story</v>
      </c>
    </row>
    <row r="15" spans="1:10" s="23" customFormat="1" ht="15.5" x14ac:dyDescent="0.35">
      <c r="A15" s="44"/>
      <c r="B15" s="57"/>
      <c r="C15" s="46"/>
      <c r="D15" s="57"/>
      <c r="E15" s="57"/>
      <c r="F15" s="46"/>
      <c r="G15" s="57"/>
      <c r="H15" s="57"/>
      <c r="I15" s="46"/>
      <c r="J15" s="57"/>
    </row>
    <row r="16" spans="1:10" ht="15.5" x14ac:dyDescent="0.35">
      <c r="A16" s="14"/>
      <c r="B16" s="14">
        <v>1</v>
      </c>
      <c r="C16" s="13"/>
      <c r="D16" s="13" t="str">
        <f>Perustiedot!$A$6</f>
        <v>BC_Story</v>
      </c>
      <c r="F16" s="13"/>
      <c r="H16" s="57"/>
      <c r="I16" s="47"/>
      <c r="J16" s="57"/>
    </row>
    <row r="17" spans="1:9" x14ac:dyDescent="0.25">
      <c r="A17" s="14"/>
      <c r="B17" s="14">
        <v>2</v>
      </c>
      <c r="C17" s="13"/>
      <c r="D17" s="13" t="str">
        <f>Perustiedot!$A$7</f>
        <v>JoesGold</v>
      </c>
      <c r="F17" s="13"/>
      <c r="I17" s="13"/>
    </row>
    <row r="18" spans="1:9" x14ac:dyDescent="0.25">
      <c r="A18" s="14"/>
      <c r="B18" s="14">
        <v>3</v>
      </c>
      <c r="C18" s="13"/>
      <c r="D18" s="13" t="str">
        <f>Perustiedot!$A$8</f>
        <v>OPS</v>
      </c>
      <c r="F18" s="13"/>
      <c r="I18" s="13"/>
    </row>
    <row r="19" spans="1:9" x14ac:dyDescent="0.25">
      <c r="A19" s="14"/>
      <c r="B19" s="14">
        <v>4</v>
      </c>
      <c r="C19" s="13"/>
      <c r="D19" s="13" t="str">
        <f>Perustiedot!$A$9</f>
        <v>GH</v>
      </c>
      <c r="F19" s="13"/>
      <c r="I19" s="13"/>
    </row>
    <row r="20" spans="1:9" x14ac:dyDescent="0.25">
      <c r="A20" s="14"/>
      <c r="B20" s="14">
        <v>5</v>
      </c>
      <c r="C20" s="13"/>
      <c r="D20" s="13" t="str">
        <f>Perustiedot!$A$10</f>
        <v>IFK_Mariehamn</v>
      </c>
      <c r="F20" s="13"/>
      <c r="I20" s="13"/>
    </row>
    <row r="21" spans="1:9" x14ac:dyDescent="0.25">
      <c r="A21" s="14"/>
      <c r="B21" s="14">
        <v>6</v>
      </c>
      <c r="C21" s="13"/>
      <c r="D21" s="13" t="str">
        <f>Perustiedot!$A$5</f>
        <v>AS</v>
      </c>
      <c r="F21" s="13"/>
      <c r="I21" s="13"/>
    </row>
  </sheetData>
  <sheetProtection selectLockedCells="1"/>
  <pageMargins left="0.25" right="0.25" top="0.75" bottom="0.75" header="0.3" footer="0.3"/>
  <pageSetup paperSize="9" scale="9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C10"/>
  <sheetViews>
    <sheetView workbookViewId="0">
      <selection activeCell="A5" sqref="A5"/>
    </sheetView>
  </sheetViews>
  <sheetFormatPr defaultRowHeight="12.5" x14ac:dyDescent="0.25"/>
  <cols>
    <col min="1" max="1" width="12.54296875" bestFit="1" customWidth="1"/>
    <col min="2" max="3" width="8.453125" customWidth="1"/>
  </cols>
  <sheetData>
    <row r="1" spans="1:3" x14ac:dyDescent="0.25">
      <c r="A1" t="s">
        <v>32</v>
      </c>
      <c r="B1" t="s">
        <v>27</v>
      </c>
    </row>
    <row r="2" spans="1:3" x14ac:dyDescent="0.25">
      <c r="A2" t="s">
        <v>31</v>
      </c>
      <c r="B2" t="s">
        <v>51</v>
      </c>
    </row>
    <row r="4" spans="1:3" ht="13" x14ac:dyDescent="0.3">
      <c r="A4" s="79" t="s">
        <v>23</v>
      </c>
      <c r="B4" s="79"/>
      <c r="C4" s="79"/>
    </row>
    <row r="5" spans="1:3" x14ac:dyDescent="0.25">
      <c r="A5" s="13" t="s">
        <v>49</v>
      </c>
    </row>
    <row r="6" spans="1:3" x14ac:dyDescent="0.25">
      <c r="A6" s="13" t="s">
        <v>77</v>
      </c>
    </row>
    <row r="7" spans="1:3" x14ac:dyDescent="0.25">
      <c r="A7" s="13" t="s">
        <v>43</v>
      </c>
    </row>
    <row r="8" spans="1:3" x14ac:dyDescent="0.25">
      <c r="A8" s="13" t="s">
        <v>56</v>
      </c>
    </row>
    <row r="9" spans="1:3" x14ac:dyDescent="0.25">
      <c r="A9" s="13" t="s">
        <v>57</v>
      </c>
    </row>
    <row r="10" spans="1:3" x14ac:dyDescent="0.25">
      <c r="A10" s="13" t="s">
        <v>78</v>
      </c>
    </row>
  </sheetData>
  <sheetProtection selectLockedCells="1"/>
  <mergeCells count="1">
    <mergeCell ref="A4:C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8</vt:i4>
      </vt:variant>
    </vt:vector>
  </HeadingPairs>
  <TitlesOfParts>
    <vt:vector size="16" baseType="lpstr">
      <vt:lpstr>Tulokset-K1</vt:lpstr>
      <vt:lpstr>Sarjataulukko-K1</vt:lpstr>
      <vt:lpstr>HK-K1</vt:lpstr>
      <vt:lpstr>Joukkuedata</vt:lpstr>
      <vt:lpstr>HKdata</vt:lpstr>
      <vt:lpstr>Pelaajat</vt:lpstr>
      <vt:lpstr>Otteluohjelma</vt:lpstr>
      <vt:lpstr>Perustiedot</vt:lpstr>
      <vt:lpstr>AS</vt:lpstr>
      <vt:lpstr>BC_Story</vt:lpstr>
      <vt:lpstr>GH</vt:lpstr>
      <vt:lpstr>IFK_Mariehamn</vt:lpstr>
      <vt:lpstr>JoesGold</vt:lpstr>
      <vt:lpstr>OPS</vt:lpstr>
      <vt:lpstr>'HK-K1'!Tulostusalue</vt:lpstr>
      <vt:lpstr>'Sarjataulukko-K1'!Tulostusalue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Tiski1</dc:creator>
  <cp:lastModifiedBy>Olli Pakonen</cp:lastModifiedBy>
  <cp:lastPrinted>2021-06-12T10:52:49Z</cp:lastPrinted>
  <dcterms:created xsi:type="dcterms:W3CDTF">2016-03-16T10:41:24Z</dcterms:created>
  <dcterms:modified xsi:type="dcterms:W3CDTF">2021-06-15T12:16:34Z</dcterms:modified>
</cp:coreProperties>
</file>