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C:\Users\OlliPakonen\Desktop\Valtakunnansarjat\"/>
    </mc:Choice>
  </mc:AlternateContent>
  <xr:revisionPtr revIDLastSave="0" documentId="8_{892B00A9-4E33-4C2E-9E1F-3B89A685368F}" xr6:coauthVersionLast="46" xr6:coauthVersionMax="46" xr10:uidLastSave="{00000000-0000-0000-0000-000000000000}"/>
  <bookViews>
    <workbookView xWindow="-110" yWindow="-110" windowWidth="19420" windowHeight="10420" tabRatio="791" activeTab="1" xr2:uid="{00000000-000D-0000-FFFF-FFFF00000000}"/>
  </bookViews>
  <sheets>
    <sheet name="Tulokset-K1" sheetId="1" r:id="rId1"/>
    <sheet name="Sarjataulukko-K1" sheetId="2" r:id="rId2"/>
    <sheet name="HK-K1" sheetId="7" r:id="rId3"/>
    <sheet name="Joukkuedata" sheetId="12" r:id="rId4"/>
    <sheet name="HKdata" sheetId="6" r:id="rId5"/>
    <sheet name="Pelaajat" sheetId="4" r:id="rId6"/>
    <sheet name="Otteluohjelma" sheetId="26" r:id="rId7"/>
    <sheet name="Perustiedot" sheetId="5" r:id="rId8"/>
  </sheets>
  <definedNames>
    <definedName name="Karsija_1">Pelaajat!$C$8:$C$20</definedName>
    <definedName name="Karsija_2">Pelaajat!$D$8:$D$20</definedName>
    <definedName name="_xlnm.Print_Area" localSheetId="2">'HK-K1'!$A$7:$F$78</definedName>
    <definedName name="_xlnm.Print_Area" localSheetId="1">'Sarjataulukko-K1'!$A$1:$I$23</definedName>
    <definedName name="Uljas">Pelaajat!$B$8:$B$20</definedName>
    <definedName name="WBT">Pelaajat!$A$8:$A$20</definedName>
  </definedNames>
  <calcPr calcId="191029"/>
  <pivotCaches>
    <pivotCache cacheId="10" r:id="rId9"/>
    <pivotCache cacheId="1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7" i="4"/>
  <c r="C7" i="4"/>
  <c r="D15" i="26"/>
  <c r="B15" i="26"/>
  <c r="G14" i="26"/>
  <c r="D14" i="26"/>
  <c r="E13" i="26"/>
  <c r="B13" i="26"/>
  <c r="D12" i="26"/>
  <c r="B12" i="26"/>
  <c r="E11" i="26"/>
  <c r="B11" i="26"/>
  <c r="G10" i="26"/>
  <c r="D10" i="26"/>
  <c r="D19" i="26"/>
  <c r="D18" i="26"/>
  <c r="AN16" i="1"/>
  <c r="AM16" i="1"/>
  <c r="AJ16" i="1"/>
  <c r="AI16" i="1"/>
  <c r="AH16" i="1"/>
  <c r="AN7" i="1"/>
  <c r="AM7" i="1"/>
  <c r="AJ7" i="1"/>
  <c r="AI7" i="1"/>
  <c r="AH7" i="1"/>
  <c r="B81" i="6" l="1"/>
  <c r="B80" i="6"/>
  <c r="B79" i="6"/>
  <c r="B75" i="6"/>
  <c r="B74" i="6"/>
  <c r="B73" i="6"/>
  <c r="A81" i="6"/>
  <c r="A80" i="6"/>
  <c r="A79" i="6"/>
  <c r="A75" i="6"/>
  <c r="A74" i="6"/>
  <c r="A73" i="6"/>
  <c r="B78" i="6"/>
  <c r="B77" i="6"/>
  <c r="B76" i="6"/>
  <c r="B72" i="6"/>
  <c r="B71" i="6"/>
  <c r="B70" i="6"/>
  <c r="AI21" i="1"/>
  <c r="AN20" i="1"/>
  <c r="AJ20" i="1"/>
  <c r="AN19" i="1"/>
  <c r="AJ19" i="1"/>
  <c r="AN18" i="1"/>
  <c r="AJ18" i="1"/>
  <c r="AI12" i="1"/>
  <c r="AN11" i="1"/>
  <c r="AJ11" i="1"/>
  <c r="AN10" i="1"/>
  <c r="AJ10" i="1"/>
  <c r="AN9" i="1"/>
  <c r="AJ9" i="1"/>
  <c r="A78" i="6"/>
  <c r="A77" i="6"/>
  <c r="A76" i="6"/>
  <c r="A72" i="6"/>
  <c r="A71" i="6"/>
  <c r="A70" i="6"/>
  <c r="AQ12" i="1"/>
  <c r="AA12" i="1"/>
  <c r="S12" i="1"/>
  <c r="S21" i="1"/>
  <c r="AU21" i="1"/>
  <c r="B31" i="12" s="1"/>
  <c r="D31" i="12" s="1"/>
  <c r="AQ21" i="1"/>
  <c r="AV20" i="1"/>
  <c r="C81" i="6" s="1"/>
  <c r="AR20" i="1"/>
  <c r="C78" i="6" s="1"/>
  <c r="AV19" i="1"/>
  <c r="C80" i="6" s="1"/>
  <c r="AR19" i="1"/>
  <c r="C77" i="6" s="1"/>
  <c r="AV18" i="1"/>
  <c r="C79" i="6" s="1"/>
  <c r="AR18" i="1"/>
  <c r="C76" i="6" s="1"/>
  <c r="AV16" i="1"/>
  <c r="AU16" i="1"/>
  <c r="AR16" i="1"/>
  <c r="AQ16" i="1"/>
  <c r="AU12" i="1"/>
  <c r="B29" i="12" s="1"/>
  <c r="D29" i="12" s="1"/>
  <c r="AV11" i="1"/>
  <c r="C75" i="6" s="1"/>
  <c r="AR11" i="1"/>
  <c r="C72" i="6" s="1"/>
  <c r="AV10" i="1"/>
  <c r="C74" i="6" s="1"/>
  <c r="AR10" i="1"/>
  <c r="C71" i="6" s="1"/>
  <c r="AV9" i="1"/>
  <c r="C73" i="6" s="1"/>
  <c r="AR9" i="1"/>
  <c r="C70" i="6" s="1"/>
  <c r="AV7" i="1"/>
  <c r="AU7" i="1"/>
  <c r="AR7" i="1"/>
  <c r="AQ7" i="1"/>
  <c r="D20" i="26"/>
  <c r="G13" i="26" l="1"/>
  <c r="G11" i="26"/>
  <c r="E15" i="26"/>
  <c r="AP16" i="1" s="1"/>
  <c r="A30" i="12" s="1"/>
  <c r="G12" i="26"/>
  <c r="E14" i="26"/>
  <c r="E10" i="26"/>
  <c r="AV21" i="1"/>
  <c r="AV22" i="1" s="1"/>
  <c r="C31" i="12" s="1"/>
  <c r="AR21" i="1"/>
  <c r="AR22" i="1" s="1"/>
  <c r="C30" i="12" s="1"/>
  <c r="B30" i="12"/>
  <c r="D30" i="12" s="1"/>
  <c r="AV12" i="1"/>
  <c r="AV13" i="1" s="1"/>
  <c r="C29" i="12" s="1"/>
  <c r="AR12" i="1"/>
  <c r="AR13" i="1" s="1"/>
  <c r="C28" i="12" s="1"/>
  <c r="B28" i="12"/>
  <c r="D28" i="12" s="1"/>
  <c r="A28" i="12"/>
  <c r="D70" i="6"/>
  <c r="D71" i="6"/>
  <c r="D72" i="6"/>
  <c r="D73" i="6"/>
  <c r="D75" i="6"/>
  <c r="A29" i="12"/>
  <c r="D74" i="6"/>
  <c r="E22" i="2"/>
  <c r="D17" i="26"/>
  <c r="D77" i="6" l="1"/>
  <c r="G15" i="26"/>
  <c r="D13" i="26"/>
  <c r="D11" i="26"/>
  <c r="E12" i="26"/>
  <c r="B14" i="26"/>
  <c r="B10" i="26"/>
  <c r="D78" i="6"/>
  <c r="D76" i="6"/>
  <c r="H22" i="2"/>
  <c r="H23" i="2"/>
  <c r="AT16" i="1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D81" i="6" l="1"/>
  <c r="D80" i="6"/>
  <c r="D79" i="6"/>
  <c r="A31" i="12"/>
  <c r="E23" i="2"/>
  <c r="F5" i="7"/>
  <c r="B5" i="7"/>
  <c r="A5" i="7"/>
  <c r="A3" i="2"/>
  <c r="AM21" i="1"/>
  <c r="C69" i="6"/>
  <c r="C66" i="6"/>
  <c r="C68" i="6"/>
  <c r="C65" i="6"/>
  <c r="C67" i="6"/>
  <c r="C64" i="6"/>
  <c r="AE21" i="1"/>
  <c r="AA21" i="1"/>
  <c r="AF20" i="1"/>
  <c r="C57" i="6" s="1"/>
  <c r="AB20" i="1"/>
  <c r="C54" i="6" s="1"/>
  <c r="AF19" i="1"/>
  <c r="C56" i="6" s="1"/>
  <c r="AB19" i="1"/>
  <c r="C53" i="6" s="1"/>
  <c r="AF18" i="1"/>
  <c r="C55" i="6" s="1"/>
  <c r="AB18" i="1"/>
  <c r="C52" i="6" s="1"/>
  <c r="AM12" i="1"/>
  <c r="C63" i="6"/>
  <c r="C60" i="6"/>
  <c r="C62" i="6"/>
  <c r="C59" i="6"/>
  <c r="C61" i="6"/>
  <c r="C58" i="6"/>
  <c r="AE12" i="1"/>
  <c r="AF11" i="1"/>
  <c r="C51" i="6" s="1"/>
  <c r="AB11" i="1"/>
  <c r="C48" i="6" s="1"/>
  <c r="AF10" i="1"/>
  <c r="C50" i="6" s="1"/>
  <c r="AB10" i="1"/>
  <c r="C47" i="6" s="1"/>
  <c r="AF9" i="1"/>
  <c r="C49" i="6" s="1"/>
  <c r="AB9" i="1"/>
  <c r="C46" i="6" s="1"/>
  <c r="W21" i="1"/>
  <c r="X20" i="1"/>
  <c r="C45" i="6" s="1"/>
  <c r="T20" i="1"/>
  <c r="C42" i="6" s="1"/>
  <c r="X19" i="1"/>
  <c r="C44" i="6" s="1"/>
  <c r="T19" i="1"/>
  <c r="C41" i="6" s="1"/>
  <c r="X18" i="1"/>
  <c r="C43" i="6" s="1"/>
  <c r="T18" i="1"/>
  <c r="C40" i="6" s="1"/>
  <c r="W12" i="1"/>
  <c r="X11" i="1"/>
  <c r="C39" i="6" s="1"/>
  <c r="T11" i="1"/>
  <c r="C36" i="6" s="1"/>
  <c r="X10" i="1"/>
  <c r="C38" i="6" s="1"/>
  <c r="T10" i="1"/>
  <c r="C35" i="6" s="1"/>
  <c r="X9" i="1"/>
  <c r="C37" i="6" s="1"/>
  <c r="T9" i="1"/>
  <c r="C34" i="6" s="1"/>
  <c r="O21" i="1"/>
  <c r="K21" i="1"/>
  <c r="P20" i="1"/>
  <c r="C33" i="6" s="1"/>
  <c r="L20" i="1"/>
  <c r="C30" i="6" s="1"/>
  <c r="P19" i="1"/>
  <c r="C32" i="6" s="1"/>
  <c r="L19" i="1"/>
  <c r="C29" i="6" s="1"/>
  <c r="P18" i="1"/>
  <c r="C31" i="6" s="1"/>
  <c r="L18" i="1"/>
  <c r="C28" i="6" s="1"/>
  <c r="G21" i="1"/>
  <c r="C21" i="1"/>
  <c r="H20" i="1"/>
  <c r="C21" i="6" s="1"/>
  <c r="D20" i="1"/>
  <c r="C18" i="6" s="1"/>
  <c r="H19" i="1"/>
  <c r="C20" i="6" s="1"/>
  <c r="D19" i="1"/>
  <c r="C17" i="6" s="1"/>
  <c r="H18" i="1"/>
  <c r="C19" i="6" s="1"/>
  <c r="D18" i="1"/>
  <c r="C16" i="6" s="1"/>
  <c r="O12" i="1"/>
  <c r="K12" i="1"/>
  <c r="P11" i="1"/>
  <c r="C27" i="6" s="1"/>
  <c r="L11" i="1"/>
  <c r="C24" i="6" s="1"/>
  <c r="P10" i="1"/>
  <c r="C26" i="6" s="1"/>
  <c r="L10" i="1"/>
  <c r="C23" i="6" s="1"/>
  <c r="P9" i="1"/>
  <c r="C25" i="6" s="1"/>
  <c r="L9" i="1"/>
  <c r="C22" i="6" s="1"/>
  <c r="H11" i="1"/>
  <c r="C15" i="6" s="1"/>
  <c r="D11" i="1"/>
  <c r="C12" i="6" s="1"/>
  <c r="P21" i="1" l="1"/>
  <c r="P12" i="1"/>
  <c r="H21" i="1"/>
  <c r="AF21" i="1"/>
  <c r="AN21" i="1"/>
  <c r="AJ21" i="1"/>
  <c r="AN12" i="1"/>
  <c r="AJ12" i="1"/>
  <c r="AB21" i="1"/>
  <c r="AF12" i="1"/>
  <c r="AB12" i="1"/>
  <c r="X21" i="1"/>
  <c r="T21" i="1"/>
  <c r="X12" i="1"/>
  <c r="T12" i="1"/>
  <c r="L21" i="1"/>
  <c r="L12" i="1"/>
  <c r="D21" i="1"/>
  <c r="A3" i="6"/>
  <c r="A1" i="6"/>
  <c r="B1" i="7" l="1"/>
  <c r="A1" i="7"/>
  <c r="H16" i="1" l="1"/>
  <c r="G16" i="1"/>
  <c r="D16" i="1"/>
  <c r="C16" i="1"/>
  <c r="H7" i="1"/>
  <c r="G7" i="1"/>
  <c r="D7" i="1"/>
  <c r="C7" i="1"/>
  <c r="H3" i="2"/>
  <c r="E3" i="2"/>
  <c r="E1" i="2"/>
  <c r="A1" i="2"/>
  <c r="A3" i="12"/>
  <c r="A1" i="12"/>
  <c r="H10" i="1"/>
  <c r="C14" i="6" s="1"/>
  <c r="H9" i="1"/>
  <c r="C13" i="6" s="1"/>
  <c r="D10" i="1"/>
  <c r="C11" i="6" s="1"/>
  <c r="D9" i="1"/>
  <c r="C10" i="6" s="1"/>
  <c r="A16" i="1"/>
  <c r="Q16" i="1" s="1"/>
  <c r="A7" i="1"/>
  <c r="AG7" i="1" s="1"/>
  <c r="J3" i="1"/>
  <c r="AP3" i="1" s="1"/>
  <c r="A3" i="1"/>
  <c r="AG3" i="1" s="1"/>
  <c r="F3" i="1"/>
  <c r="V3" i="1" s="1"/>
  <c r="A3" i="26"/>
  <c r="A1" i="26"/>
  <c r="AD16" i="1"/>
  <c r="AD7" i="1"/>
  <c r="V16" i="1"/>
  <c r="R16" i="1"/>
  <c r="N16" i="1"/>
  <c r="N7" i="1"/>
  <c r="B16" i="1"/>
  <c r="B7" i="1"/>
  <c r="A3" i="4"/>
  <c r="A1" i="4"/>
  <c r="F1" i="1"/>
  <c r="AL1" i="1" s="1"/>
  <c r="A1" i="1"/>
  <c r="Q1" i="1" s="1"/>
  <c r="B26" i="12"/>
  <c r="D26" i="12" s="1"/>
  <c r="B25" i="12"/>
  <c r="D25" i="12" s="1"/>
  <c r="B24" i="12"/>
  <c r="D24" i="12" s="1"/>
  <c r="B21" i="12"/>
  <c r="D21" i="12" s="1"/>
  <c r="B20" i="12"/>
  <c r="D20" i="12" s="1"/>
  <c r="B17" i="12"/>
  <c r="D17" i="12" s="1"/>
  <c r="B16" i="12"/>
  <c r="D16" i="12" s="1"/>
  <c r="B22" i="12"/>
  <c r="D22" i="12" s="1"/>
  <c r="B18" i="12"/>
  <c r="D18" i="12" s="1"/>
  <c r="B15" i="12"/>
  <c r="D15" i="12" s="1"/>
  <c r="B14" i="12"/>
  <c r="D14" i="12" s="1"/>
  <c r="B10" i="12"/>
  <c r="D10" i="12" s="1"/>
  <c r="B13" i="12"/>
  <c r="D13" i="12" s="1"/>
  <c r="G12" i="1"/>
  <c r="C12" i="1"/>
  <c r="AF16" i="1"/>
  <c r="AE16" i="1"/>
  <c r="AB16" i="1"/>
  <c r="AA16" i="1"/>
  <c r="AF7" i="1"/>
  <c r="AE7" i="1"/>
  <c r="AB7" i="1"/>
  <c r="AA7" i="1"/>
  <c r="H12" i="1" l="1"/>
  <c r="D12" i="1"/>
  <c r="AG16" i="1"/>
  <c r="B8" i="12"/>
  <c r="D8" i="12" s="1"/>
  <c r="B9" i="12"/>
  <c r="D9" i="12" s="1"/>
  <c r="A14" i="2"/>
  <c r="A15" i="2"/>
  <c r="E14" i="2"/>
  <c r="E15" i="2"/>
  <c r="A18" i="2"/>
  <c r="A19" i="2"/>
  <c r="E18" i="2"/>
  <c r="E19" i="2"/>
  <c r="A22" i="2"/>
  <c r="A23" i="2"/>
  <c r="A19" i="12"/>
  <c r="D44" i="6"/>
  <c r="D43" i="6"/>
  <c r="D45" i="6"/>
  <c r="A12" i="12"/>
  <c r="D24" i="6"/>
  <c r="D23" i="6"/>
  <c r="D22" i="6"/>
  <c r="A9" i="12"/>
  <c r="D14" i="6"/>
  <c r="D13" i="6"/>
  <c r="D15" i="6"/>
  <c r="A17" i="12"/>
  <c r="D38" i="6"/>
  <c r="D39" i="6"/>
  <c r="D37" i="6"/>
  <c r="A10" i="12"/>
  <c r="D17" i="6"/>
  <c r="D16" i="6"/>
  <c r="D18" i="6"/>
  <c r="A14" i="12"/>
  <c r="D29" i="6"/>
  <c r="D28" i="6"/>
  <c r="D30" i="6"/>
  <c r="A18" i="12"/>
  <c r="D41" i="6"/>
  <c r="D40" i="6"/>
  <c r="D42" i="6"/>
  <c r="A22" i="12"/>
  <c r="D53" i="6"/>
  <c r="D52" i="6"/>
  <c r="D54" i="6"/>
  <c r="A26" i="12"/>
  <c r="D65" i="6"/>
  <c r="D64" i="6"/>
  <c r="D66" i="6"/>
  <c r="A21" i="12"/>
  <c r="D50" i="6"/>
  <c r="D49" i="6"/>
  <c r="D51" i="6"/>
  <c r="A25" i="12"/>
  <c r="D62" i="6"/>
  <c r="D61" i="6"/>
  <c r="D63" i="6"/>
  <c r="A11" i="12"/>
  <c r="D20" i="6"/>
  <c r="D19" i="6"/>
  <c r="D21" i="6"/>
  <c r="A15" i="12"/>
  <c r="D32" i="6"/>
  <c r="D31" i="6"/>
  <c r="D33" i="6"/>
  <c r="A23" i="12"/>
  <c r="D56" i="6"/>
  <c r="D55" i="6"/>
  <c r="D57" i="6"/>
  <c r="A27" i="12"/>
  <c r="D68" i="6"/>
  <c r="D67" i="6"/>
  <c r="D69" i="6"/>
  <c r="A13" i="12"/>
  <c r="D26" i="6"/>
  <c r="D25" i="6"/>
  <c r="D27" i="6"/>
  <c r="A8" i="12"/>
  <c r="D12" i="6"/>
  <c r="D11" i="6"/>
  <c r="D10" i="6"/>
  <c r="A16" i="12"/>
  <c r="D35" i="6"/>
  <c r="D36" i="6"/>
  <c r="D34" i="6"/>
  <c r="A20" i="12"/>
  <c r="D47" i="6"/>
  <c r="D46" i="6"/>
  <c r="D48" i="6"/>
  <c r="A24" i="12"/>
  <c r="D59" i="6"/>
  <c r="D58" i="6"/>
  <c r="D60" i="6"/>
  <c r="Q7" i="1"/>
  <c r="AJ13" i="1"/>
  <c r="B23" i="12"/>
  <c r="D23" i="12" s="1"/>
  <c r="AJ22" i="1"/>
  <c r="B27" i="12"/>
  <c r="D27" i="12" s="1"/>
  <c r="B19" i="12"/>
  <c r="D19" i="12" s="1"/>
  <c r="B11" i="12"/>
  <c r="D11" i="12" s="1"/>
  <c r="L22" i="1"/>
  <c r="P22" i="1"/>
  <c r="C15" i="12" s="1"/>
  <c r="B12" i="12"/>
  <c r="D12" i="12" s="1"/>
  <c r="AB13" i="1"/>
  <c r="Z3" i="1"/>
  <c r="AG1" i="1"/>
  <c r="Q3" i="1"/>
  <c r="AL3" i="1"/>
  <c r="V1" i="1"/>
  <c r="AB22" i="1"/>
  <c r="X13" i="1"/>
  <c r="C17" i="12" s="1"/>
  <c r="AF22" i="1"/>
  <c r="C23" i="12" s="1"/>
  <c r="T22" i="1"/>
  <c r="X22" i="1"/>
  <c r="C19" i="12" s="1"/>
  <c r="T13" i="1"/>
  <c r="AF13" i="1"/>
  <c r="C21" i="12" s="1"/>
  <c r="AN22" i="1"/>
  <c r="C27" i="12" s="1"/>
  <c r="AN13" i="1"/>
  <c r="C25" i="12" s="1"/>
  <c r="C26" i="12" l="1"/>
  <c r="C24" i="12"/>
  <c r="C22" i="2"/>
  <c r="C22" i="12"/>
  <c r="H19" i="2"/>
  <c r="C20" i="12"/>
  <c r="H18" i="2"/>
  <c r="C18" i="12"/>
  <c r="C19" i="2"/>
  <c r="C16" i="12"/>
  <c r="C18" i="2"/>
  <c r="C14" i="12"/>
  <c r="H15" i="2"/>
  <c r="H22" i="1"/>
  <c r="C11" i="12" s="1"/>
  <c r="D22" i="1"/>
  <c r="P13" i="1"/>
  <c r="C13" i="12" s="1"/>
  <c r="L13" i="1"/>
  <c r="H13" i="1"/>
  <c r="C9" i="12" s="1"/>
  <c r="D13" i="1"/>
  <c r="C12" i="12" l="1"/>
  <c r="H14" i="2"/>
  <c r="C10" i="12"/>
  <c r="G15" i="2"/>
  <c r="G19" i="2"/>
  <c r="C8" i="12"/>
  <c r="G14" i="2"/>
  <c r="C14" i="2"/>
  <c r="G18" i="2"/>
  <c r="P16" i="1" l="1"/>
  <c r="O16" i="1"/>
  <c r="X16" i="1"/>
  <c r="W16" i="1"/>
  <c r="L7" i="1"/>
  <c r="K7" i="1"/>
  <c r="T16" i="1"/>
  <c r="S16" i="1"/>
  <c r="T7" i="1"/>
  <c r="S7" i="1"/>
  <c r="L16" i="1"/>
  <c r="K16" i="1"/>
  <c r="X7" i="1"/>
  <c r="W7" i="1"/>
  <c r="P7" i="1"/>
  <c r="O7" i="1"/>
  <c r="B7" i="4"/>
  <c r="A7" i="4"/>
</calcChain>
</file>

<file path=xl/sharedStrings.xml><?xml version="1.0" encoding="utf-8"?>
<sst xmlns="http://schemas.openxmlformats.org/spreadsheetml/2006/main" count="304" uniqueCount="73">
  <si>
    <t>1. ottelut</t>
  </si>
  <si>
    <t>2. ottelut</t>
  </si>
  <si>
    <t>3. ottelut</t>
  </si>
  <si>
    <t>pelaajat</t>
  </si>
  <si>
    <t>sarjat</t>
  </si>
  <si>
    <t>raskaat</t>
  </si>
  <si>
    <t>RASKAAT</t>
  </si>
  <si>
    <t>tulos</t>
  </si>
  <si>
    <t>pisteet</t>
  </si>
  <si>
    <t>sij.</t>
  </si>
  <si>
    <t>joukkue</t>
  </si>
  <si>
    <t>ottelut</t>
  </si>
  <si>
    <t>keilapisteet</t>
  </si>
  <si>
    <t>1.</t>
  </si>
  <si>
    <t>2.</t>
  </si>
  <si>
    <t>3.</t>
  </si>
  <si>
    <t>4.</t>
  </si>
  <si>
    <t>ka./ottelu</t>
  </si>
  <si>
    <t>nimi</t>
  </si>
  <si>
    <t>Kaikki yhteensä</t>
  </si>
  <si>
    <t>sarja</t>
  </si>
  <si>
    <t>JOUKKUEET:</t>
  </si>
  <si>
    <t>ka.</t>
  </si>
  <si>
    <t>keilapist.</t>
  </si>
  <si>
    <t>4. ottelut</t>
  </si>
  <si>
    <t>SUOMEN KEILAILULIITTO</t>
  </si>
  <si>
    <t>YHTEENSÄ</t>
  </si>
  <si>
    <t>5. ottelut</t>
  </si>
  <si>
    <t>6. ottelut</t>
  </si>
  <si>
    <t>JOUKKUEIDEN PELAAJAT</t>
  </si>
  <si>
    <t>KILPAILU:</t>
  </si>
  <si>
    <t>JÄRJESTÄJÄ:</t>
  </si>
  <si>
    <t>rata</t>
  </si>
  <si>
    <t xml:space="preserve"> - </t>
  </si>
  <si>
    <t>OTTELUOHJELMA</t>
  </si>
  <si>
    <t>Sarjataulukon laskentadata</t>
  </si>
  <si>
    <t>sarjapisteet</t>
  </si>
  <si>
    <t>sarjapist.</t>
  </si>
  <si>
    <t>järjestys</t>
  </si>
  <si>
    <t>rp</t>
  </si>
  <si>
    <t>HENKILÖKOHTAISET TULOKSET</t>
  </si>
  <si>
    <t>Henkilökohtaisten tuloste laskentadata</t>
  </si>
  <si>
    <t>1. ottelu</t>
  </si>
  <si>
    <t>3. ottelu</t>
  </si>
  <si>
    <t>4. ottelu</t>
  </si>
  <si>
    <t>5. ottelu</t>
  </si>
  <si>
    <t>6. ottelu</t>
  </si>
  <si>
    <t>SM-LIIGAKARSINTA</t>
  </si>
  <si>
    <t>NAISTEN SM-LIIGA</t>
  </si>
  <si>
    <t>Uljas</t>
  </si>
  <si>
    <t>Loppinen Senja</t>
  </si>
  <si>
    <t>Kantola Arja</t>
  </si>
  <si>
    <t>Suominen Maarit</t>
  </si>
  <si>
    <t>Lintula Satu</t>
  </si>
  <si>
    <t xml:space="preserve"> </t>
  </si>
  <si>
    <t>WBT</t>
  </si>
  <si>
    <t>Lahti</t>
  </si>
  <si>
    <t>Rantala Sari</t>
  </si>
  <si>
    <t>Haga Eli</t>
  </si>
  <si>
    <t>Summa/ottelut</t>
  </si>
  <si>
    <t>Ke-Ro</t>
  </si>
  <si>
    <t>BooM</t>
  </si>
  <si>
    <t>Heiniemi Mirja</t>
  </si>
  <si>
    <t>Stenroos Jenni</t>
  </si>
  <si>
    <t>Stenroos Hanna</t>
  </si>
  <si>
    <t>Tella Sirpa</t>
  </si>
  <si>
    <t>Häkkinen Veera</t>
  </si>
  <si>
    <t>Muukka Niina</t>
  </si>
  <si>
    <t>Nykänen Mari</t>
  </si>
  <si>
    <t>0 - 14</t>
  </si>
  <si>
    <t>14 - 0</t>
  </si>
  <si>
    <t>12 - 2</t>
  </si>
  <si>
    <t>2 - 12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</si>
</sst>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4" fillId="0" borderId="0" xfId="0" applyFont="1"/>
    <xf numFmtId="14" fontId="1" fillId="0" borderId="0" xfId="1" applyNumberForma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/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1" fillId="2" borderId="0" xfId="0" applyFont="1" applyFill="1"/>
    <xf numFmtId="0" fontId="0" fillId="0" borderId="3" xfId="0" applyBorder="1"/>
    <xf numFmtId="0" fontId="14" fillId="0" borderId="0" xfId="0" applyFont="1"/>
    <xf numFmtId="14" fontId="1" fillId="0" borderId="0" xfId="1" applyNumberFormat="1" applyAlignment="1">
      <alignment horizontal="left"/>
    </xf>
    <xf numFmtId="0" fontId="0" fillId="0" borderId="7" xfId="0" applyBorder="1"/>
    <xf numFmtId="0" fontId="1" fillId="0" borderId="1" xfId="1" applyBorder="1" applyAlignment="1" applyProtection="1">
      <alignment horizontal="right"/>
      <protection locked="0"/>
    </xf>
    <xf numFmtId="0" fontId="1" fillId="0" borderId="1" xfId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right"/>
    </xf>
    <xf numFmtId="0" fontId="13" fillId="0" borderId="0" xfId="1" applyFont="1"/>
    <xf numFmtId="0" fontId="7" fillId="0" borderId="1" xfId="1" applyFont="1" applyBorder="1" applyAlignment="1">
      <alignment horizontal="right"/>
    </xf>
    <xf numFmtId="0" fontId="12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Border="1"/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0" xfId="0" applyBorder="1"/>
    <xf numFmtId="0" fontId="2" fillId="0" borderId="0" xfId="1" applyFont="1" applyBorder="1"/>
    <xf numFmtId="0" fontId="11" fillId="2" borderId="0" xfId="0" applyFont="1" applyFill="1" applyBorder="1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2" fontId="0" fillId="0" borderId="3" xfId="0" applyNumberFormat="1" applyBorder="1"/>
    <xf numFmtId="0" fontId="0" fillId="0" borderId="7" xfId="0" applyBorder="1" applyAlignment="1">
      <alignment horizontal="left"/>
    </xf>
    <xf numFmtId="2" fontId="0" fillId="0" borderId="7" xfId="0" applyNumberFormat="1" applyBorder="1"/>
    <xf numFmtId="0" fontId="0" fillId="0" borderId="0" xfId="0" applyProtection="1">
      <protection locked="0"/>
    </xf>
    <xf numFmtId="0" fontId="0" fillId="0" borderId="0" xfId="0" applyNumberFormat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3" xfId="0" applyNumberFormat="1" applyBorder="1"/>
    <xf numFmtId="2" fontId="0" fillId="0" borderId="0" xfId="0" applyNumberFormat="1" applyBorder="1"/>
    <xf numFmtId="0" fontId="0" fillId="0" borderId="7" xfId="0" applyNumberFormat="1" applyBorder="1"/>
    <xf numFmtId="0" fontId="1" fillId="0" borderId="1" xfId="1" applyBorder="1"/>
    <xf numFmtId="49" fontId="1" fillId="0" borderId="0" xfId="1" applyNumberFormat="1"/>
    <xf numFmtId="0" fontId="2" fillId="0" borderId="1" xfId="1" applyFont="1" applyBorder="1" applyAlignment="1">
      <alignment horizontal="center"/>
    </xf>
    <xf numFmtId="0" fontId="3" fillId="0" borderId="2" xfId="1" quotePrefix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164" fontId="3" fillId="0" borderId="2" xfId="1" quotePrefix="1" applyNumberFormat="1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 textRotation="90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4" fillId="0" borderId="0" xfId="0" applyFont="1" applyAlignment="1">
      <alignment horizontal="left"/>
    </xf>
  </cellXfs>
  <cellStyles count="3">
    <cellStyle name="Excel Built-in Normal" xfId="1" xr:uid="{00000000-0005-0000-0000-000000000000}"/>
    <cellStyle name="Normaali" xfId="0" builtinId="0"/>
    <cellStyle name="Normaali 2" xfId="2" xr:uid="{00000000-0005-0000-0000-000002000000}"/>
  </cellStyles>
  <dxfs count="95">
    <dxf>
      <alignment horizontal="right" readingOrder="0"/>
    </dxf>
    <dxf>
      <alignment horizontal="right" readingOrder="0"/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/>
      </border>
    </dxf>
    <dxf>
      <border>
        <top/>
      </border>
    </dxf>
    <dxf>
      <border>
        <top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top/>
      </border>
    </dxf>
    <dxf>
      <border>
        <top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horizontal/>
      </border>
    </dxf>
    <dxf>
      <border>
        <horizontal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numFmt numFmtId="2" formatCode="0.00"/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top/>
      </border>
    </dxf>
    <dxf>
      <border>
        <top/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top/>
      </border>
    </dxf>
    <dxf>
      <border>
        <top/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/>
      </border>
    </dxf>
    <dxf>
      <border>
        <bottom/>
      </border>
    </dxf>
    <dxf>
      <border>
        <bottom style="mediumDashed">
          <color indexed="64"/>
        </bottom>
      </border>
    </dxf>
    <dxf>
      <border>
        <bottom style="medium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0</xdr:row>
          <xdr:rowOff>69850</xdr:rowOff>
        </xdr:from>
        <xdr:to>
          <xdr:col>10</xdr:col>
          <xdr:colOff>285750</xdr:colOff>
          <xdr:row>1</xdr:row>
          <xdr:rowOff>57150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Lajittele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0</xdr:row>
          <xdr:rowOff>76200</xdr:rowOff>
        </xdr:from>
        <xdr:to>
          <xdr:col>7</xdr:col>
          <xdr:colOff>514350</xdr:colOff>
          <xdr:row>1</xdr:row>
          <xdr:rowOff>19050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ski1" refreshedDate="44359.761628125001" createdVersion="4" refreshedVersion="7" minRefreshableVersion="3" recordCount="24" xr:uid="{00000000-000A-0000-FFFF-FFFF0F000000}">
  <cacheSource type="worksheet">
    <worksheetSource ref="A7:D31" sheet="Joukkuedata"/>
  </cacheSource>
  <cacheFields count="6">
    <cacheField name="joukkue" numFmtId="0">
      <sharedItems count="12">
        <s v="Uljas"/>
        <s v="BooM"/>
        <s v="WBT"/>
        <s v="Ke-Ro"/>
        <s v="Divari1" u="1"/>
        <s v="Karsija_2" u="1"/>
        <s v="Divari2" u="1"/>
        <s v="Karsija_1" u="1"/>
        <s v="Kera" u="1"/>
        <s v="Smash" u="1"/>
        <s v="Omenaiset" u="1"/>
        <s v="ET" u="1"/>
      </sharedItems>
    </cacheField>
    <cacheField name="keilapist." numFmtId="0">
      <sharedItems containsSemiMixedTypes="0" containsString="0" containsNumber="1" containsInteger="1" minValue="0" maxValue="558"/>
    </cacheField>
    <cacheField name="sarjapist." numFmtId="0">
      <sharedItems containsSemiMixedTypes="0" containsString="0" containsNumber="1" containsInteger="1" minValue="0" maxValue="14"/>
    </cacheField>
    <cacheField name="ottelut" numFmtId="0">
      <sharedItems containsSemiMixedTypes="0" containsString="0" containsNumber="1" containsInteger="1" minValue="0" maxValue="1"/>
    </cacheField>
    <cacheField name="Lajittelu" numFmtId="0" formula="(sarjapist.*1000)+(keilapist./1000)" databaseField="0"/>
    <cacheField name="ka" numFmtId="0" formula="keilapist./ottelu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ski1" refreshedDate="44359.762056712963" createdVersion="4" refreshedVersion="7" minRefreshableVersion="3" recordCount="72" xr:uid="{00000000-000A-0000-FFFF-FFFF14000000}">
  <cacheSource type="worksheet">
    <worksheetSource ref="A9:D81" sheet="HKdata"/>
  </cacheSource>
  <cacheFields count="5">
    <cacheField name="nimi" numFmtId="0">
      <sharedItems containsMixedTypes="1" containsNumber="1" containsInteger="1" minValue="0" maxValue="0" count="12">
        <s v="Loppinen Senja"/>
        <s v="Kantola Arja"/>
        <s v="Lintula Satu"/>
        <s v="Häkkinen Veera"/>
        <s v="Nykänen Mari"/>
        <s v="Tella Sirpa"/>
        <n v="0"/>
        <s v="Stenroos Jenni"/>
        <s v="Heiniemi Mirja"/>
        <s v="Stenroos Hanna"/>
        <s v="Muukka Niina"/>
        <s v="Suominen Maarit"/>
      </sharedItems>
    </cacheField>
    <cacheField name="sarja" numFmtId="0">
      <sharedItems containsSemiMixedTypes="0" containsString="0" containsNumber="1" containsInteger="1" minValue="0" maxValue="232"/>
    </cacheField>
    <cacheField name="rp" numFmtId="0">
      <sharedItems containsSemiMixedTypes="0" containsString="0" containsNumber="1" containsInteger="1" minValue="0" maxValue="2"/>
    </cacheField>
    <cacheField name="joukkue" numFmtId="0">
      <sharedItems count="11">
        <s v="Uljas"/>
        <s v="BooM"/>
        <s v="WBT"/>
        <s v="Ke-Ro"/>
        <s v="Divari1" u="1"/>
        <s v="Karsija_2" u="1"/>
        <s v="Divari2" u="1"/>
        <s v="Karsija_1" u="1"/>
        <s v="Smash" u="1"/>
        <s v="Omenaiset" u="1"/>
        <s v="ET" u="1"/>
      </sharedItems>
    </cacheField>
    <cacheField name="Lajittelu" numFmtId="0" formula=" (rp*1000)+(sarja/100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499"/>
    <n v="12"/>
    <n v="1"/>
  </r>
  <r>
    <x v="1"/>
    <n v="467"/>
    <n v="2"/>
    <n v="1"/>
  </r>
  <r>
    <x v="2"/>
    <n v="0"/>
    <n v="0"/>
    <n v="0"/>
  </r>
  <r>
    <x v="3"/>
    <n v="439"/>
    <n v="14"/>
    <n v="1"/>
  </r>
  <r>
    <x v="3"/>
    <n v="558"/>
    <n v="14"/>
    <n v="1"/>
  </r>
  <r>
    <x v="0"/>
    <n v="426"/>
    <n v="0"/>
    <n v="1"/>
  </r>
  <r>
    <x v="1"/>
    <n v="470"/>
    <n v="14"/>
    <n v="1"/>
  </r>
  <r>
    <x v="2"/>
    <n v="0"/>
    <n v="0"/>
    <n v="0"/>
  </r>
  <r>
    <x v="3"/>
    <n v="497"/>
    <n v="2"/>
    <n v="1"/>
  </r>
  <r>
    <x v="1"/>
    <n v="555"/>
    <n v="12"/>
    <n v="1"/>
  </r>
  <r>
    <x v="0"/>
    <n v="534"/>
    <n v="14"/>
    <n v="1"/>
  </r>
  <r>
    <x v="2"/>
    <n v="0"/>
    <n v="0"/>
    <n v="0"/>
  </r>
  <r>
    <x v="1"/>
    <n v="544"/>
    <n v="12"/>
    <n v="1"/>
  </r>
  <r>
    <x v="0"/>
    <n v="480"/>
    <n v="2"/>
    <n v="1"/>
  </r>
  <r>
    <x v="3"/>
    <n v="535"/>
    <n v="14"/>
    <n v="1"/>
  </r>
  <r>
    <x v="2"/>
    <n v="0"/>
    <n v="0"/>
    <n v="0"/>
  </r>
  <r>
    <x v="0"/>
    <n v="508"/>
    <n v="4"/>
    <n v="1"/>
  </r>
  <r>
    <x v="3"/>
    <n v="513"/>
    <n v="10"/>
    <n v="1"/>
  </r>
  <r>
    <x v="2"/>
    <n v="0"/>
    <n v="0"/>
    <n v="0"/>
  </r>
  <r>
    <x v="1"/>
    <n v="493"/>
    <n v="14"/>
    <n v="1"/>
  </r>
  <r>
    <x v="1"/>
    <n v="513"/>
    <n v="2"/>
    <n v="1"/>
  </r>
  <r>
    <x v="3"/>
    <n v="525"/>
    <n v="12"/>
    <n v="1"/>
  </r>
  <r>
    <x v="2"/>
    <n v="0"/>
    <n v="0"/>
    <n v="0"/>
  </r>
  <r>
    <x v="0"/>
    <n v="478"/>
    <n v="14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n v="164"/>
    <n v="2"/>
    <x v="0"/>
  </r>
  <r>
    <x v="1"/>
    <n v="166"/>
    <n v="0"/>
    <x v="0"/>
  </r>
  <r>
    <x v="2"/>
    <n v="169"/>
    <n v="2"/>
    <x v="0"/>
  </r>
  <r>
    <x v="3"/>
    <n v="109"/>
    <n v="0"/>
    <x v="1"/>
  </r>
  <r>
    <x v="4"/>
    <n v="198"/>
    <n v="2"/>
    <x v="1"/>
  </r>
  <r>
    <x v="5"/>
    <n v="160"/>
    <n v="0"/>
    <x v="1"/>
  </r>
  <r>
    <x v="6"/>
    <n v="0"/>
    <n v="0"/>
    <x v="2"/>
  </r>
  <r>
    <x v="6"/>
    <n v="0"/>
    <n v="0"/>
    <x v="2"/>
  </r>
  <r>
    <x v="6"/>
    <n v="0"/>
    <n v="0"/>
    <x v="2"/>
  </r>
  <r>
    <x v="7"/>
    <n v="121"/>
    <n v="2"/>
    <x v="3"/>
  </r>
  <r>
    <x v="8"/>
    <n v="171"/>
    <n v="2"/>
    <x v="3"/>
  </r>
  <r>
    <x v="9"/>
    <n v="147"/>
    <n v="2"/>
    <x v="3"/>
  </r>
  <r>
    <x v="7"/>
    <n v="232"/>
    <n v="2"/>
    <x v="3"/>
  </r>
  <r>
    <x v="8"/>
    <n v="156"/>
    <n v="2"/>
    <x v="3"/>
  </r>
  <r>
    <x v="9"/>
    <n v="170"/>
    <n v="2"/>
    <x v="3"/>
  </r>
  <r>
    <x v="0"/>
    <n v="127"/>
    <n v="0"/>
    <x v="0"/>
  </r>
  <r>
    <x v="1"/>
    <n v="154"/>
    <n v="0"/>
    <x v="0"/>
  </r>
  <r>
    <x v="2"/>
    <n v="145"/>
    <n v="0"/>
    <x v="0"/>
  </r>
  <r>
    <x v="10"/>
    <n v="130"/>
    <n v="2"/>
    <x v="1"/>
  </r>
  <r>
    <x v="4"/>
    <n v="181"/>
    <n v="2"/>
    <x v="1"/>
  </r>
  <r>
    <x v="5"/>
    <n v="159"/>
    <n v="2"/>
    <x v="1"/>
  </r>
  <r>
    <x v="6"/>
    <n v="0"/>
    <n v="0"/>
    <x v="2"/>
  </r>
  <r>
    <x v="6"/>
    <n v="0"/>
    <n v="0"/>
    <x v="2"/>
  </r>
  <r>
    <x v="6"/>
    <n v="0"/>
    <n v="0"/>
    <x v="2"/>
  </r>
  <r>
    <x v="7"/>
    <n v="157"/>
    <n v="0"/>
    <x v="3"/>
  </r>
  <r>
    <x v="8"/>
    <n v="196"/>
    <n v="2"/>
    <x v="3"/>
  </r>
  <r>
    <x v="9"/>
    <n v="144"/>
    <n v="0"/>
    <x v="3"/>
  </r>
  <r>
    <x v="4"/>
    <n v="188"/>
    <n v="2"/>
    <x v="1"/>
  </r>
  <r>
    <x v="5"/>
    <n v="173"/>
    <n v="0"/>
    <x v="1"/>
  </r>
  <r>
    <x v="3"/>
    <n v="194"/>
    <n v="2"/>
    <x v="1"/>
  </r>
  <r>
    <x v="11"/>
    <n v="159"/>
    <n v="2"/>
    <x v="0"/>
  </r>
  <r>
    <x v="1"/>
    <n v="168"/>
    <n v="2"/>
    <x v="0"/>
  </r>
  <r>
    <x v="2"/>
    <n v="207"/>
    <n v="2"/>
    <x v="0"/>
  </r>
  <r>
    <x v="6"/>
    <n v="0"/>
    <n v="0"/>
    <x v="2"/>
  </r>
  <r>
    <x v="6"/>
    <n v="0"/>
    <n v="0"/>
    <x v="2"/>
  </r>
  <r>
    <x v="6"/>
    <n v="0"/>
    <n v="0"/>
    <x v="2"/>
  </r>
  <r>
    <x v="4"/>
    <n v="196"/>
    <n v="2"/>
    <x v="1"/>
  </r>
  <r>
    <x v="5"/>
    <n v="181"/>
    <n v="0"/>
    <x v="1"/>
  </r>
  <r>
    <x v="3"/>
    <n v="167"/>
    <n v="2"/>
    <x v="1"/>
  </r>
  <r>
    <x v="11"/>
    <n v="167"/>
    <n v="0"/>
    <x v="0"/>
  </r>
  <r>
    <x v="1"/>
    <n v="191"/>
    <n v="2"/>
    <x v="0"/>
  </r>
  <r>
    <x v="2"/>
    <n v="122"/>
    <n v="0"/>
    <x v="0"/>
  </r>
  <r>
    <x v="7"/>
    <n v="188"/>
    <n v="2"/>
    <x v="3"/>
  </r>
  <r>
    <x v="8"/>
    <n v="177"/>
    <n v="2"/>
    <x v="3"/>
  </r>
  <r>
    <x v="9"/>
    <n v="170"/>
    <n v="2"/>
    <x v="3"/>
  </r>
  <r>
    <x v="6"/>
    <n v="0"/>
    <n v="0"/>
    <x v="2"/>
  </r>
  <r>
    <x v="6"/>
    <n v="0"/>
    <n v="0"/>
    <x v="2"/>
  </r>
  <r>
    <x v="6"/>
    <n v="0"/>
    <n v="0"/>
    <x v="2"/>
  </r>
  <r>
    <x v="11"/>
    <n v="155"/>
    <n v="0"/>
    <x v="0"/>
  </r>
  <r>
    <x v="1"/>
    <n v="186"/>
    <n v="2"/>
    <x v="0"/>
  </r>
  <r>
    <x v="0"/>
    <n v="167"/>
    <n v="2"/>
    <x v="0"/>
  </r>
  <r>
    <x v="7"/>
    <n v="186"/>
    <n v="2"/>
    <x v="3"/>
  </r>
  <r>
    <x v="8"/>
    <n v="171"/>
    <n v="0"/>
    <x v="3"/>
  </r>
  <r>
    <x v="9"/>
    <n v="156"/>
    <n v="0"/>
    <x v="3"/>
  </r>
  <r>
    <x v="6"/>
    <n v="0"/>
    <n v="0"/>
    <x v="2"/>
  </r>
  <r>
    <x v="6"/>
    <n v="0"/>
    <n v="0"/>
    <x v="2"/>
  </r>
  <r>
    <x v="6"/>
    <n v="0"/>
    <n v="0"/>
    <x v="2"/>
  </r>
  <r>
    <x v="4"/>
    <n v="163"/>
    <n v="2"/>
    <x v="1"/>
  </r>
  <r>
    <x v="3"/>
    <n v="176"/>
    <n v="2"/>
    <x v="1"/>
  </r>
  <r>
    <x v="10"/>
    <n v="154"/>
    <n v="2"/>
    <x v="1"/>
  </r>
  <r>
    <x v="4"/>
    <n v="206"/>
    <n v="2"/>
    <x v="1"/>
  </r>
  <r>
    <x v="3"/>
    <n v="151"/>
    <n v="0"/>
    <x v="1"/>
  </r>
  <r>
    <x v="5"/>
    <n v="156"/>
    <n v="0"/>
    <x v="1"/>
  </r>
  <r>
    <x v="7"/>
    <n v="172"/>
    <n v="0"/>
    <x v="3"/>
  </r>
  <r>
    <x v="8"/>
    <n v="160"/>
    <n v="2"/>
    <x v="3"/>
  </r>
  <r>
    <x v="9"/>
    <n v="193"/>
    <n v="2"/>
    <x v="3"/>
  </r>
  <r>
    <x v="6"/>
    <n v="0"/>
    <n v="0"/>
    <x v="2"/>
  </r>
  <r>
    <x v="6"/>
    <n v="0"/>
    <n v="0"/>
    <x v="2"/>
  </r>
  <r>
    <x v="6"/>
    <n v="0"/>
    <n v="0"/>
    <x v="2"/>
  </r>
  <r>
    <x v="11"/>
    <n v="131"/>
    <n v="2"/>
    <x v="0"/>
  </r>
  <r>
    <x v="0"/>
    <n v="181"/>
    <n v="2"/>
    <x v="0"/>
  </r>
  <r>
    <x v="2"/>
    <n v="166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Sarjataulukko-K1" cacheId="10" applyNumberFormats="0" applyBorderFormats="0" applyFontFormats="0" applyPatternFormats="0" applyAlignmentFormats="0" applyWidthHeightFormats="1" dataCaption="Arvot" updatedVersion="7" minRefreshableVersion="3" useAutoFormatting="1" itemPrintTitles="1" createdVersion="4" indent="0" outline="1" outlineData="1" multipleFieldFilters="0" rowHeaderCaption="joukkue">
  <location ref="B5:H10" firstHeaderRow="0" firstDataRow="1" firstDataCol="1"/>
  <pivotFields count="6">
    <pivotField axis="axisRow" showAll="0" sortType="descending">
      <items count="13">
        <item m="1" x="9"/>
        <item m="1" x="11"/>
        <item m="1" x="4"/>
        <item m="1" x="6"/>
        <item x="0"/>
        <item m="1" x="10"/>
        <item m="1" x="5"/>
        <item x="2"/>
        <item m="1" x="7"/>
        <item m="1" x="8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 defaultSubtotal="0"/>
    <pivotField dataField="1" showAll="0" defaultSubtotal="0"/>
    <pivotField name="ottelut2" dataField="1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 v="11"/>
    </i>
    <i>
      <x v="10"/>
    </i>
    <i>
      <x v="4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ottelut" fld="3" baseField="0" baseItem="1"/>
    <dataField name="sarjapisteet" fld="2" baseField="0" baseItem="0"/>
    <dataField name="keilapisteet" fld="1" baseField="0" baseItem="0"/>
    <dataField name="ka./ottelu" fld="5" baseField="0" baseItem="24" numFmtId="2"/>
    <dataField name="järjestys" fld="4" baseField="0" baseItem="0"/>
    <dataField name="Summa/ottelut" fld="3" baseField="0" baseItem="1"/>
  </dataFields>
  <formats count="93">
    <format dxfId="9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3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92">
      <pivotArea dataOnly="0" labelOnly="1" fieldPosition="0">
        <references count="1">
          <reference field="0" count="1">
            <x v="0"/>
          </reference>
        </references>
      </pivotArea>
    </format>
    <format dxfId="91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90">
      <pivotArea dataOnly="0" labelOnly="1" fieldPosition="0">
        <references count="1">
          <reference field="0" count="1">
            <x v="0"/>
          </reference>
        </references>
      </pivotArea>
    </format>
    <format dxfId="89">
      <pivotArea collapsedLevelsAreSubtotals="1" fieldPosition="0">
        <references count="2">
          <reference field="4294967294" count="2" selected="0">
            <x v="1"/>
            <x v="2"/>
          </reference>
          <reference field="0" count="0"/>
        </references>
      </pivotArea>
    </format>
    <format dxfId="88">
      <pivotArea dataOnly="0" labelOnly="1" fieldPosition="0">
        <references count="1">
          <reference field="0" count="0"/>
        </references>
      </pivotArea>
    </format>
    <format dxfId="87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86">
      <pivotArea dataOnly="0" labelOnly="1" fieldPosition="0">
        <references count="1">
          <reference field="0" count="1">
            <x v="0"/>
          </reference>
        </references>
      </pivotArea>
    </format>
    <format dxfId="85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84">
      <pivotArea dataOnly="0" labelOnly="1" fieldPosition="0">
        <references count="1">
          <reference field="0" count="1">
            <x v="0"/>
          </reference>
        </references>
      </pivotArea>
    </format>
    <format dxfId="83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82">
      <pivotArea dataOnly="0" labelOnly="1" fieldPosition="0">
        <references count="1">
          <reference field="0" count="1">
            <x v="0"/>
          </reference>
        </references>
      </pivotArea>
    </format>
    <format dxfId="81">
      <pivotArea collapsedLevelsAreSubtotals="1" fieldPosition="0">
        <references count="2">
          <reference field="4294967294" count="2" selected="0">
            <x v="1"/>
            <x v="2"/>
          </reference>
          <reference field="0" count="1">
            <x v="0"/>
          </reference>
        </references>
      </pivotArea>
    </format>
    <format dxfId="80">
      <pivotArea dataOnly="0" labelOnly="1" fieldPosition="0">
        <references count="1">
          <reference field="0" count="1">
            <x v="0"/>
          </reference>
        </references>
      </pivotArea>
    </format>
    <format dxfId="79">
      <pivotArea collapsedLevelsAreSubtotals="1" fieldPosition="0">
        <references count="1">
          <reference field="0" count="1">
            <x v="0"/>
          </reference>
        </references>
      </pivotArea>
    </format>
    <format dxfId="78">
      <pivotArea dataOnly="0" labelOnly="1" fieldPosition="0">
        <references count="1">
          <reference field="0" count="1">
            <x v="0"/>
          </reference>
        </references>
      </pivotArea>
    </format>
    <format dxfId="77">
      <pivotArea collapsedLevelsAreSubtotals="1" fieldPosition="0">
        <references count="1">
          <reference field="0" count="1">
            <x v="0"/>
          </reference>
        </references>
      </pivotArea>
    </format>
    <format dxfId="76">
      <pivotArea dataOnly="0" labelOnly="1" fieldPosition="0">
        <references count="1">
          <reference field="0" count="1">
            <x v="0"/>
          </reference>
        </references>
      </pivotArea>
    </format>
    <format dxfId="75">
      <pivotArea collapsedLevelsAreSubtotals="1" fieldPosition="0">
        <references count="1">
          <reference field="0" count="1">
            <x v="0"/>
          </reference>
        </references>
      </pivotArea>
    </format>
    <format dxfId="74">
      <pivotArea dataOnly="0" labelOnly="1" fieldPosition="0">
        <references count="1">
          <reference field="0" count="1">
            <x v="0"/>
          </reference>
        </references>
      </pivotArea>
    </format>
    <format dxfId="73">
      <pivotArea collapsedLevelsAreSubtotals="1" fieldPosition="0">
        <references count="1">
          <reference field="0" count="1">
            <x v="0"/>
          </reference>
        </references>
      </pivotArea>
    </format>
    <format dxfId="72">
      <pivotArea dataOnly="0" labelOnly="1" fieldPosition="0">
        <references count="1">
          <reference field="0" count="1">
            <x v="0"/>
          </reference>
        </references>
      </pivotArea>
    </format>
    <format dxfId="71">
      <pivotArea collapsedLevelsAreSubtotals="1" fieldPosition="0">
        <references count="1">
          <reference field="0" count="1">
            <x v="0"/>
          </reference>
        </references>
      </pivotArea>
    </format>
    <format dxfId="70">
      <pivotArea dataOnly="0" labelOnly="1" fieldPosition="0">
        <references count="1">
          <reference field="0" count="1">
            <x v="0"/>
          </reference>
        </references>
      </pivotArea>
    </format>
    <format dxfId="69">
      <pivotArea collapsedLevelsAreSubtotals="1" fieldPosition="0">
        <references count="1">
          <reference field="0" count="1">
            <x v="0"/>
          </reference>
        </references>
      </pivotArea>
    </format>
    <format dxfId="68">
      <pivotArea dataOnly="0" labelOnly="1" fieldPosition="0">
        <references count="1">
          <reference field="0" count="1">
            <x v="0"/>
          </reference>
        </references>
      </pivotArea>
    </format>
    <format dxfId="67">
      <pivotArea collapsedLevelsAreSubtotals="1" fieldPosition="0">
        <references count="1">
          <reference field="0" count="1">
            <x v="0"/>
          </reference>
        </references>
      </pivotArea>
    </format>
    <format dxfId="66">
      <pivotArea dataOnly="0" labelOnly="1" fieldPosition="0">
        <references count="1">
          <reference field="0" count="1">
            <x v="0"/>
          </reference>
        </references>
      </pivotArea>
    </format>
    <format dxfId="65">
      <pivotArea collapsedLevelsAreSubtotals="1" fieldPosition="0">
        <references count="1">
          <reference field="0" count="1">
            <x v="0"/>
          </reference>
        </references>
      </pivotArea>
    </format>
    <format dxfId="64">
      <pivotArea dataOnly="0" labelOnly="1" fieldPosition="0">
        <references count="1">
          <reference field="0" count="1">
            <x v="0"/>
          </reference>
        </references>
      </pivotArea>
    </format>
    <format dxfId="63">
      <pivotArea collapsedLevelsAreSubtotals="1" fieldPosition="0">
        <references count="1">
          <reference field="0" count="1">
            <x v="0"/>
          </reference>
        </references>
      </pivotArea>
    </format>
    <format dxfId="62">
      <pivotArea dataOnly="0" labelOnly="1" fieldPosition="0">
        <references count="1">
          <reference field="0" count="1">
            <x v="0"/>
          </reference>
        </references>
      </pivotArea>
    </format>
    <format dxfId="61">
      <pivotArea collapsedLevelsAreSubtotals="1" fieldPosition="0">
        <references count="1">
          <reference field="0" count="1">
            <x v="0"/>
          </reference>
        </references>
      </pivotArea>
    </format>
    <format dxfId="60">
      <pivotArea dataOnly="0" labelOnly="1" fieldPosition="0">
        <references count="1">
          <reference field="0" count="1">
            <x v="0"/>
          </reference>
        </references>
      </pivotArea>
    </format>
    <format dxfId="59">
      <pivotArea collapsedLevelsAreSubtotals="1" fieldPosition="0">
        <references count="1">
          <reference field="0" count="1">
            <x v="0"/>
          </reference>
        </references>
      </pivotArea>
    </format>
    <format dxfId="58">
      <pivotArea dataOnly="0" labelOnly="1" fieldPosition="0">
        <references count="1">
          <reference field="0" count="1">
            <x v="0"/>
          </reference>
        </references>
      </pivotArea>
    </format>
    <format dxfId="57">
      <pivotArea collapsedLevelsAreSubtotals="1" fieldPosition="0">
        <references count="1">
          <reference field="0" count="1">
            <x v="0"/>
          </reference>
        </references>
      </pivotArea>
    </format>
    <format dxfId="56">
      <pivotArea dataOnly="0" labelOnly="1" fieldPosition="0">
        <references count="1">
          <reference field="0" count="1">
            <x v="0"/>
          </reference>
        </references>
      </pivotArea>
    </format>
    <format dxfId="55">
      <pivotArea collapsedLevelsAreSubtotals="1" fieldPosition="0">
        <references count="1">
          <reference field="0" count="1">
            <x v="0"/>
          </reference>
        </references>
      </pivotArea>
    </format>
    <format dxfId="54">
      <pivotArea dataOnly="0" labelOnly="1" fieldPosition="0">
        <references count="1">
          <reference field="0" count="1">
            <x v="0"/>
          </reference>
        </references>
      </pivotArea>
    </format>
    <format dxfId="53">
      <pivotArea collapsedLevelsAreSubtotals="1" fieldPosition="0">
        <references count="1">
          <reference field="0" count="1">
            <x v="0"/>
          </reference>
        </references>
      </pivotArea>
    </format>
    <format dxfId="52">
      <pivotArea dataOnly="0" labelOnly="1" fieldPosition="0">
        <references count="1">
          <reference field="0" count="1">
            <x v="0"/>
          </reference>
        </references>
      </pivotArea>
    </format>
    <format dxfId="51">
      <pivotArea outline="0" fieldPosition="0">
        <references count="1">
          <reference field="4294967294" count="1">
            <x v="3"/>
          </reference>
        </references>
      </pivotArea>
    </format>
    <format dxfId="50">
      <pivotArea collapsedLevelsAreSubtotals="1" fieldPosition="0">
        <references count="1">
          <reference field="0" count="1">
            <x v="1"/>
          </reference>
        </references>
      </pivotArea>
    </format>
    <format dxfId="49">
      <pivotArea dataOnly="0" labelOnly="1" fieldPosition="0">
        <references count="1">
          <reference field="0" count="1">
            <x v="1"/>
          </reference>
        </references>
      </pivotArea>
    </format>
    <format dxfId="48">
      <pivotArea collapsedLevelsAreSubtotals="1" fieldPosition="0">
        <references count="1">
          <reference field="0" count="1">
            <x v="1"/>
          </reference>
        </references>
      </pivotArea>
    </format>
    <format dxfId="47">
      <pivotArea dataOnly="0" labelOnly="1" fieldPosition="0">
        <references count="1">
          <reference field="0" count="1">
            <x v="1"/>
          </reference>
        </references>
      </pivotArea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collapsedLevelsAreSubtotals="1" fieldPosition="0">
        <references count="1">
          <reference field="0" count="1">
            <x v="2"/>
          </reference>
        </references>
      </pivotArea>
    </format>
    <format dxfId="43">
      <pivotArea dataOnly="0" labelOnly="1" fieldPosition="0">
        <references count="1">
          <reference field="0" count="1">
            <x v="2"/>
          </reference>
        </references>
      </pivotArea>
    </format>
    <format dxfId="42">
      <pivotArea collapsedLevelsAreSubtotals="1" fieldPosition="0">
        <references count="1">
          <reference field="0" count="1">
            <x v="2"/>
          </reference>
        </references>
      </pivotArea>
    </format>
    <format dxfId="41">
      <pivotArea dataOnly="0" labelOnly="1" fieldPosition="0">
        <references count="1">
          <reference field="0" count="1">
            <x v="2"/>
          </reference>
        </references>
      </pivotArea>
    </format>
    <format dxfId="40">
      <pivotArea collapsedLevelsAreSubtotals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2"/>
          </reference>
        </references>
      </pivotArea>
    </format>
    <format dxfId="38">
      <pivotArea collapsedLevelsAreSubtotals="1" fieldPosition="0">
        <references count="1">
          <reference field="0" count="1">
            <x v="0"/>
          </reference>
        </references>
      </pivotArea>
    </format>
    <format dxfId="37">
      <pivotArea dataOnly="0" labelOnly="1" fieldPosition="0">
        <references count="1">
          <reference field="0" count="1">
            <x v="0"/>
          </reference>
        </references>
      </pivotArea>
    </format>
    <format dxfId="36">
      <pivotArea collapsedLevelsAreSubtotals="1" fieldPosition="0">
        <references count="1">
          <reference field="0" count="1">
            <x v="0"/>
          </reference>
        </references>
      </pivotArea>
    </format>
    <format dxfId="35">
      <pivotArea dataOnly="0" labelOnly="1" fieldPosition="0">
        <references count="1">
          <reference field="0" count="1">
            <x v="0"/>
          </reference>
        </references>
      </pivotArea>
    </format>
    <format dxfId="34">
      <pivotArea collapsedLevelsAreSubtotals="1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1">
          <reference field="0" count="1">
            <x v="0"/>
          </reference>
        </references>
      </pivotArea>
    </format>
    <format dxfId="32">
      <pivotArea collapsedLevelsAreSubtotals="1" fieldPosition="0">
        <references count="1">
          <reference field="0" count="1">
            <x v="0"/>
          </reference>
        </references>
      </pivotArea>
    </format>
    <format dxfId="31">
      <pivotArea dataOnly="0" labelOnly="1" fieldPosition="0">
        <references count="1">
          <reference field="0" count="1">
            <x v="0"/>
          </reference>
        </references>
      </pivotArea>
    </format>
    <format dxfId="30">
      <pivotArea collapsedLevelsAreSubtotals="1" fieldPosition="0">
        <references count="1">
          <reference field="0" count="1">
            <x v="1"/>
          </reference>
        </references>
      </pivotArea>
    </format>
    <format dxfId="29">
      <pivotArea dataOnly="0" labelOnly="1" fieldPosition="0">
        <references count="1">
          <reference field="0" count="1">
            <x v="1"/>
          </reference>
        </references>
      </pivotArea>
    </format>
    <format dxfId="28">
      <pivotArea collapsedLevelsAreSubtotals="1" fieldPosition="0">
        <references count="1">
          <reference field="0" count="1">
            <x v="4"/>
          </reference>
        </references>
      </pivotArea>
    </format>
    <format dxfId="27">
      <pivotArea dataOnly="0" labelOnly="1" fieldPosition="0">
        <references count="1">
          <reference field="0" count="1">
            <x v="4"/>
          </reference>
        </references>
      </pivotArea>
    </format>
    <format dxfId="26">
      <pivotArea collapsedLevelsAreSubtotals="1" fieldPosition="0">
        <references count="1">
          <reference field="0" count="1">
            <x v="4"/>
          </reference>
        </references>
      </pivotArea>
    </format>
    <format dxfId="25">
      <pivotArea dataOnly="0" labelOnly="1" fieldPosition="0">
        <references count="1">
          <reference field="0" count="1">
            <x v="4"/>
          </reference>
        </references>
      </pivotArea>
    </format>
    <format dxfId="24">
      <pivotArea collapsedLevelsAreSubtotals="1" fieldPosition="0">
        <references count="1">
          <reference field="0" count="1">
            <x v="1"/>
          </reference>
        </references>
      </pivotArea>
    </format>
    <format dxfId="23">
      <pivotArea dataOnly="0" labelOnly="1" fieldPosition="0">
        <references count="1">
          <reference field="0" count="1">
            <x v="1"/>
          </reference>
        </references>
      </pivotArea>
    </format>
    <format dxfId="22">
      <pivotArea collapsedLevelsAreSubtotals="1" fieldPosition="0">
        <references count="1">
          <reference field="0" count="1">
            <x v="1"/>
          </reference>
        </references>
      </pivotArea>
    </format>
    <format dxfId="21">
      <pivotArea dataOnly="0" labelOnly="1" fieldPosition="0">
        <references count="1">
          <reference field="0" count="1">
            <x v="1"/>
          </reference>
        </references>
      </pivotArea>
    </format>
    <format dxfId="20">
      <pivotArea collapsedLevelsAreSubtotals="1" fieldPosition="0">
        <references count="1">
          <reference field="0" count="1">
            <x v="1"/>
          </reference>
        </references>
      </pivotArea>
    </format>
    <format dxfId="19">
      <pivotArea dataOnly="0" labelOnly="1" fieldPosition="0">
        <references count="1">
          <reference field="0" count="1">
            <x v="1"/>
          </reference>
        </references>
      </pivotArea>
    </format>
    <format dxfId="18">
      <pivotArea collapsedLevelsAreSubtotals="1" fieldPosition="0">
        <references count="1">
          <reference field="0" count="4">
            <x v="1"/>
            <x v="4"/>
            <x v="6"/>
            <x v="8"/>
          </reference>
        </references>
      </pivotArea>
    </format>
    <format dxfId="17">
      <pivotArea dataOnly="0" labelOnly="1" fieldPosition="0">
        <references count="1">
          <reference field="0" count="4">
            <x v="1"/>
            <x v="4"/>
            <x v="6"/>
            <x v="8"/>
          </reference>
        </references>
      </pivotArea>
    </format>
    <format dxfId="16">
      <pivotArea collapsedLevelsAreSubtotals="1" fieldPosition="0">
        <references count="1">
          <reference field="0" count="1">
            <x v="7"/>
          </reference>
        </references>
      </pivotArea>
    </format>
    <format dxfId="15">
      <pivotArea dataOnly="0" labelOnly="1" fieldPosition="0">
        <references count="1">
          <reference field="0" count="1">
            <x v="7"/>
          </reference>
        </references>
      </pivotArea>
    </format>
    <format dxfId="14">
      <pivotArea collapsedLevelsAreSubtotals="1" fieldPosition="0">
        <references count="1">
          <reference field="0" count="1">
            <x v="7"/>
          </reference>
        </references>
      </pivotArea>
    </format>
    <format dxfId="13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7"/>
          </reference>
        </references>
      </pivotArea>
    </format>
    <format dxfId="12">
      <pivotArea dataOnly="0" labelOnly="1" fieldPosition="0">
        <references count="1">
          <reference field="0" count="1">
            <x v="7"/>
          </reference>
        </references>
      </pivotArea>
    </format>
    <format dxfId="11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4"/>
          </reference>
        </references>
      </pivotArea>
    </format>
    <format dxfId="10">
      <pivotArea dataOnly="0" labelOnly="1" fieldPosition="0">
        <references count="1">
          <reference field="0" count="1">
            <x v="4"/>
          </reference>
        </references>
      </pivotArea>
    </format>
    <format dxfId="9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11"/>
          </reference>
        </references>
      </pivotArea>
    </format>
    <format dxfId="8">
      <pivotArea dataOnly="0" labelOnly="1" fieldPosition="0">
        <references count="1">
          <reference field="0" count="1">
            <x v="11"/>
          </reference>
        </references>
      </pivotArea>
    </format>
    <format dxfId="7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0"/>
          </reference>
        </references>
      </pivotArea>
    </format>
    <format dxfId="5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11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10"/>
          </reference>
        </references>
      </pivotArea>
    </format>
    <format dxfId="2">
      <pivotArea dataOnly="0" labelOnly="1" fieldPosition="0">
        <references count="1">
          <reference field="0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HK-K1" cacheId="11" applyNumberFormats="0" applyBorderFormats="0" applyFontFormats="0" applyPatternFormats="0" applyAlignmentFormats="0" applyWidthHeightFormats="1" dataCaption="Arvot" updatedVersion="7" minRefreshableVersion="3" showDrill="0" useAutoFormatting="1" itemPrintTitles="1" createdVersion="4" indent="0" compact="0" compactData="0" multipleFieldFilters="0">
  <location ref="A7:G19" firstHeaderRow="0" firstDataRow="1" firstDataCol="2"/>
  <pivotFields count="5">
    <pivotField axis="axisRow" compact="0" outline="0" showAll="0" measureFilter="1" sortType="descending" defaultSubtotal="0">
      <items count="12">
        <item x="6"/>
        <item x="0"/>
        <item x="1"/>
        <item x="2"/>
        <item x="3"/>
        <item x="4"/>
        <item x="5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11">
        <item m="1" x="10"/>
        <item m="1" x="8"/>
        <item m="1" x="4"/>
        <item m="1" x="6"/>
        <item x="0"/>
        <item m="1" x="9"/>
        <item m="1" x="5"/>
        <item x="2"/>
        <item m="1" x="7"/>
        <item x="1"/>
        <item x="3"/>
      </items>
    </pivotField>
    <pivotField dataField="1" compact="0" outline="0" dragToRow="0" dragToCol="0" dragToPage="0" showAll="0" defaultSubtotal="0"/>
  </pivotFields>
  <rowFields count="2">
    <field x="0"/>
    <field x="3"/>
  </rowFields>
  <rowItems count="12">
    <i>
      <x v="5"/>
      <x v="9"/>
    </i>
    <i>
      <x v="7"/>
      <x v="10"/>
    </i>
    <i>
      <x v="2"/>
      <x v="4"/>
    </i>
    <i>
      <x v="8"/>
      <x v="10"/>
    </i>
    <i>
      <x v="6"/>
      <x v="9"/>
    </i>
    <i>
      <x v="9"/>
      <x v="10"/>
    </i>
    <i>
      <x v="3"/>
      <x v="4"/>
    </i>
    <i>
      <x v="1"/>
      <x v="4"/>
    </i>
    <i>
      <x v="4"/>
      <x v="9"/>
    </i>
    <i>
      <x v="11"/>
      <x v="4"/>
    </i>
    <i>
      <x v="10"/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arjat" fld="1" subtotal="count" baseField="2" baseItem="0"/>
    <dataField name="tulos" fld="1" baseField="2" baseItem="0"/>
    <dataField name="raskaat" fld="2" baseField="3" baseItem="0"/>
    <dataField name="ka." fld="1" subtotal="average" baseField="2" baseItem="0" numFmtId="2"/>
    <dataField name="järjestys" fld="4" baseField="3" baseItem="0"/>
  </dataFields>
  <formats count="2">
    <format dxfId="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filters count="1">
    <filter fld="0" type="valueGreaterThan" evalOrder="-1" id="3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22"/>
  <sheetViews>
    <sheetView topLeftCell="V1" zoomScale="80" zoomScaleNormal="80" workbookViewId="0">
      <selection activeCell="AP20" sqref="AP20"/>
    </sheetView>
  </sheetViews>
  <sheetFormatPr defaultColWidth="8.7265625" defaultRowHeight="14.5" x14ac:dyDescent="0.35"/>
  <cols>
    <col min="1" max="1" width="6.54296875" style="1" customWidth="1"/>
    <col min="2" max="2" width="20.26953125" style="1" customWidth="1"/>
    <col min="3" max="3" width="6.26953125" style="1" bestFit="1" customWidth="1"/>
    <col min="4" max="4" width="7" style="2" customWidth="1"/>
    <col min="5" max="5" width="1.7265625" style="1" customWidth="1"/>
    <col min="6" max="6" width="20.26953125" style="1" customWidth="1"/>
    <col min="7" max="7" width="6.26953125" style="1" customWidth="1"/>
    <col min="8" max="8" width="7" style="2" customWidth="1"/>
    <col min="9" max="9" width="3" style="1" customWidth="1"/>
    <col min="10" max="10" width="20.26953125" style="1" customWidth="1"/>
    <col min="11" max="11" width="6.26953125" style="1" bestFit="1" customWidth="1"/>
    <col min="12" max="12" width="7" style="2" customWidth="1"/>
    <col min="13" max="13" width="1.7265625" style="1" customWidth="1"/>
    <col min="14" max="14" width="20.26953125" style="1" customWidth="1"/>
    <col min="15" max="15" width="6.26953125" style="1" customWidth="1"/>
    <col min="16" max="16" width="7" style="2" customWidth="1"/>
    <col min="17" max="17" width="6.54296875" style="1" customWidth="1"/>
    <col min="18" max="18" width="20.26953125" style="1" customWidth="1"/>
    <col min="19" max="19" width="6.26953125" style="1" bestFit="1" customWidth="1"/>
    <col min="20" max="20" width="7" style="2" customWidth="1"/>
    <col min="21" max="21" width="1.7265625" style="1" customWidth="1"/>
    <col min="22" max="22" width="20.26953125" style="1" customWidth="1"/>
    <col min="23" max="23" width="6.26953125" style="1" customWidth="1"/>
    <col min="24" max="24" width="7" style="2" customWidth="1"/>
    <col min="25" max="25" width="3" style="1" customWidth="1"/>
    <col min="26" max="26" width="20.26953125" style="1" customWidth="1"/>
    <col min="27" max="27" width="6.26953125" style="1" bestFit="1" customWidth="1"/>
    <col min="28" max="28" width="7" style="2" customWidth="1"/>
    <col min="29" max="29" width="1.7265625" style="1" customWidth="1"/>
    <col min="30" max="30" width="20.26953125" style="1" customWidth="1"/>
    <col min="31" max="31" width="6.26953125" style="1" customWidth="1"/>
    <col min="32" max="32" width="7" style="2" customWidth="1"/>
    <col min="33" max="33" width="6.54296875" style="1" customWidth="1"/>
    <col min="34" max="34" width="20.26953125" style="1" customWidth="1"/>
    <col min="35" max="35" width="6.26953125" style="1" bestFit="1" customWidth="1"/>
    <col min="36" max="36" width="7" style="2" customWidth="1"/>
    <col min="37" max="37" width="1.7265625" style="1" customWidth="1"/>
    <col min="38" max="38" width="20.26953125" style="1" customWidth="1"/>
    <col min="39" max="39" width="6.26953125" style="1" customWidth="1"/>
    <col min="40" max="40" width="7" style="2" customWidth="1"/>
    <col min="41" max="41" width="3" style="1" customWidth="1"/>
    <col min="42" max="42" width="20.26953125" style="1" customWidth="1"/>
    <col min="43" max="43" width="6.26953125" style="1" bestFit="1" customWidth="1"/>
    <col min="44" max="44" width="7" style="2" customWidth="1"/>
    <col min="45" max="45" width="1.7265625" style="1" customWidth="1"/>
    <col min="46" max="46" width="20.26953125" style="1" customWidth="1"/>
    <col min="47" max="47" width="6.26953125" style="1" customWidth="1"/>
    <col min="48" max="48" width="7" style="2" customWidth="1"/>
    <col min="49" max="16384" width="8.7265625" style="1"/>
  </cols>
  <sheetData>
    <row r="1" spans="1:48" ht="18.5" x14ac:dyDescent="0.45">
      <c r="A1" s="7" t="str">
        <f>Perustiedot!$B$1</f>
        <v>SUOMEN KEILAILULIITTO</v>
      </c>
      <c r="F1" s="6" t="str">
        <f>Perustiedot!$B$2</f>
        <v>NAISTEN SM-LIIGA</v>
      </c>
      <c r="Q1" s="7" t="str">
        <f>$A$1</f>
        <v>SUOMEN KEILAILULIITTO</v>
      </c>
      <c r="V1" s="6" t="str">
        <f>$F$1</f>
        <v>NAISTEN SM-LIIGA</v>
      </c>
      <c r="AG1" s="7" t="str">
        <f>$A$1</f>
        <v>SUOMEN KEILAILULIITTO</v>
      </c>
      <c r="AL1" s="6" t="str">
        <f>$F$1</f>
        <v>NAISTEN SM-LIIGA</v>
      </c>
    </row>
    <row r="3" spans="1:48" x14ac:dyDescent="0.35">
      <c r="A3" s="3" t="str">
        <f>Otteluohjelma!$A$7</f>
        <v>SM-LIIGAKARSINTA</v>
      </c>
      <c r="F3" s="21">
        <f>Otteluohjelma!$D$7</f>
        <v>44359</v>
      </c>
      <c r="J3" s="1" t="str">
        <f>Otteluohjelma!$G$7</f>
        <v>Lahti</v>
      </c>
      <c r="Q3" s="3" t="str">
        <f>$A$3</f>
        <v>SM-LIIGAKARSINTA</v>
      </c>
      <c r="V3" s="21">
        <f>$F$3</f>
        <v>44359</v>
      </c>
      <c r="Z3" s="1" t="str">
        <f>$J$3</f>
        <v>Lahti</v>
      </c>
      <c r="AG3" s="3" t="str">
        <f>$A$3</f>
        <v>SM-LIIGAKARSINTA</v>
      </c>
      <c r="AL3" s="21">
        <f>$F$3</f>
        <v>44359</v>
      </c>
      <c r="AP3" s="1" t="str">
        <f>$J$3</f>
        <v>Lahti</v>
      </c>
    </row>
    <row r="5" spans="1:48" s="3" customFormat="1" x14ac:dyDescent="0.35">
      <c r="B5" s="72" t="s">
        <v>0</v>
      </c>
      <c r="C5" s="72"/>
      <c r="D5" s="72"/>
      <c r="E5" s="72"/>
      <c r="F5" s="72"/>
      <c r="G5" s="72"/>
      <c r="H5" s="72"/>
      <c r="J5" s="72" t="s">
        <v>1</v>
      </c>
      <c r="K5" s="72"/>
      <c r="L5" s="72"/>
      <c r="M5" s="72"/>
      <c r="N5" s="72"/>
      <c r="O5" s="72"/>
      <c r="P5" s="72"/>
      <c r="R5" s="72" t="s">
        <v>2</v>
      </c>
      <c r="S5" s="72"/>
      <c r="T5" s="72"/>
      <c r="U5" s="72"/>
      <c r="V5" s="72"/>
      <c r="W5" s="72"/>
      <c r="X5" s="72"/>
      <c r="Z5" s="72" t="s">
        <v>24</v>
      </c>
      <c r="AA5" s="72"/>
      <c r="AB5" s="72"/>
      <c r="AC5" s="72"/>
      <c r="AD5" s="72"/>
      <c r="AE5" s="72"/>
      <c r="AF5" s="72"/>
      <c r="AH5" s="72" t="s">
        <v>27</v>
      </c>
      <c r="AI5" s="72"/>
      <c r="AJ5" s="72"/>
      <c r="AK5" s="72"/>
      <c r="AL5" s="72"/>
      <c r="AM5" s="72"/>
      <c r="AN5" s="72"/>
      <c r="AP5" s="72" t="s">
        <v>28</v>
      </c>
      <c r="AQ5" s="72"/>
      <c r="AR5" s="72"/>
      <c r="AS5" s="72"/>
      <c r="AT5" s="72"/>
      <c r="AU5" s="72"/>
      <c r="AV5" s="72"/>
    </row>
    <row r="7" spans="1:48" s="3" customFormat="1" ht="15" customHeight="1" x14ac:dyDescent="0.35">
      <c r="A7" s="75" t="str">
        <f>Otteluohjelma!$B$9&amp;"-"&amp;Otteluohjelma!$D$9</f>
        <v>17-18</v>
      </c>
      <c r="B7" s="72" t="str">
        <f>Otteluohjelma!$B$10</f>
        <v>Uljas</v>
      </c>
      <c r="C7" s="72" t="e">
        <f>Perustiedot!#REF!</f>
        <v>#REF!</v>
      </c>
      <c r="D7" s="72" t="e">
        <f>Perustiedot!#REF!</f>
        <v>#REF!</v>
      </c>
      <c r="F7" s="72" t="str">
        <f>Otteluohjelma!$D$10</f>
        <v>BooM</v>
      </c>
      <c r="G7" s="72" t="e">
        <f>Perustiedot!#REF!</f>
        <v>#REF!</v>
      </c>
      <c r="H7" s="72" t="e">
        <f>Perustiedot!#REF!</f>
        <v>#REF!</v>
      </c>
      <c r="J7" s="72" t="s">
        <v>60</v>
      </c>
      <c r="K7" s="72" t="e">
        <f>Perustiedot!#REF!</f>
        <v>#REF!</v>
      </c>
      <c r="L7" s="72" t="e">
        <f>Perustiedot!#REF!</f>
        <v>#REF!</v>
      </c>
      <c r="N7" s="72" t="str">
        <f>Otteluohjelma!$D$11</f>
        <v>Uljas</v>
      </c>
      <c r="O7" s="72" t="e">
        <f>Perustiedot!#REF!</f>
        <v>#REF!</v>
      </c>
      <c r="P7" s="72" t="e">
        <f>Perustiedot!#REF!</f>
        <v>#REF!</v>
      </c>
      <c r="Q7" s="75" t="str">
        <f>$A$7</f>
        <v>17-18</v>
      </c>
      <c r="R7" s="72" t="s">
        <v>60</v>
      </c>
      <c r="S7" s="72" t="e">
        <f>Perustiedot!#REF!</f>
        <v>#REF!</v>
      </c>
      <c r="T7" s="72" t="e">
        <f>Perustiedot!#REF!</f>
        <v>#REF!</v>
      </c>
      <c r="V7" s="72" t="s">
        <v>61</v>
      </c>
      <c r="W7" s="72" t="e">
        <f>Perustiedot!#REF!</f>
        <v>#REF!</v>
      </c>
      <c r="X7" s="72" t="e">
        <f>Perustiedot!#REF!</f>
        <v>#REF!</v>
      </c>
      <c r="Z7" s="72" t="s">
        <v>61</v>
      </c>
      <c r="AA7" s="72" t="e">
        <f>Perustiedot!#REF!</f>
        <v>#REF!</v>
      </c>
      <c r="AB7" s="72" t="e">
        <f>Perustiedot!#REF!</f>
        <v>#REF!</v>
      </c>
      <c r="AD7" s="72" t="str">
        <f>Otteluohjelma!$D$13</f>
        <v>Uljas</v>
      </c>
      <c r="AE7" s="72" t="e">
        <f>Perustiedot!#REF!</f>
        <v>#REF!</v>
      </c>
      <c r="AF7" s="72" t="e">
        <f>Perustiedot!#REF!</f>
        <v>#REF!</v>
      </c>
      <c r="AG7" s="75" t="str">
        <f>$A$7</f>
        <v>17-18</v>
      </c>
      <c r="AH7" s="72" t="str">
        <f>Otteluohjelma!$G$15</f>
        <v>Uljas</v>
      </c>
      <c r="AI7" s="72" t="e">
        <f>Perustiedot!#REF!</f>
        <v>#REF!</v>
      </c>
      <c r="AJ7" s="72" t="e">
        <f>Perustiedot!#REF!</f>
        <v>#REF!</v>
      </c>
      <c r="AL7" s="72" t="s">
        <v>60</v>
      </c>
      <c r="AM7" s="72" t="e">
        <f>Perustiedot!#REF!</f>
        <v>#REF!</v>
      </c>
      <c r="AN7" s="72" t="e">
        <f>Perustiedot!#REF!</f>
        <v>#REF!</v>
      </c>
      <c r="AP7" s="72" t="s">
        <v>61</v>
      </c>
      <c r="AQ7" s="72" t="e">
        <f>Perustiedot!#REF!</f>
        <v>#REF!</v>
      </c>
      <c r="AR7" s="72" t="e">
        <f>Perustiedot!#REF!</f>
        <v>#REF!</v>
      </c>
      <c r="AT7" s="72" t="s">
        <v>60</v>
      </c>
      <c r="AU7" s="72" t="e">
        <f>Perustiedot!#REF!</f>
        <v>#REF!</v>
      </c>
      <c r="AV7" s="72" t="e">
        <f>Perustiedot!#REF!</f>
        <v>#REF!</v>
      </c>
    </row>
    <row r="8" spans="1:48" s="3" customFormat="1" x14ac:dyDescent="0.35">
      <c r="A8" s="76"/>
      <c r="B8" s="29" t="s">
        <v>3</v>
      </c>
      <c r="C8" s="30" t="s">
        <v>7</v>
      </c>
      <c r="D8" s="30" t="s">
        <v>8</v>
      </c>
      <c r="E8" s="31"/>
      <c r="F8" s="29" t="s">
        <v>3</v>
      </c>
      <c r="G8" s="30" t="s">
        <v>7</v>
      </c>
      <c r="H8" s="30" t="s">
        <v>8</v>
      </c>
      <c r="J8" s="29" t="s">
        <v>3</v>
      </c>
      <c r="K8" s="30" t="s">
        <v>7</v>
      </c>
      <c r="L8" s="30" t="s">
        <v>8</v>
      </c>
      <c r="M8" s="31"/>
      <c r="N8" s="29" t="s">
        <v>3</v>
      </c>
      <c r="O8" s="30" t="s">
        <v>7</v>
      </c>
      <c r="P8" s="30" t="s">
        <v>8</v>
      </c>
      <c r="Q8" s="76"/>
      <c r="R8" s="29" t="s">
        <v>3</v>
      </c>
      <c r="S8" s="30" t="s">
        <v>7</v>
      </c>
      <c r="T8" s="30" t="s">
        <v>8</v>
      </c>
      <c r="U8" s="31"/>
      <c r="V8" s="29" t="s">
        <v>3</v>
      </c>
      <c r="W8" s="30" t="s">
        <v>7</v>
      </c>
      <c r="X8" s="30" t="s">
        <v>8</v>
      </c>
      <c r="Z8" s="29" t="s">
        <v>3</v>
      </c>
      <c r="AA8" s="30" t="s">
        <v>7</v>
      </c>
      <c r="AB8" s="30" t="s">
        <v>8</v>
      </c>
      <c r="AC8" s="31"/>
      <c r="AD8" s="29" t="s">
        <v>3</v>
      </c>
      <c r="AE8" s="30" t="s">
        <v>7</v>
      </c>
      <c r="AF8" s="30" t="s">
        <v>8</v>
      </c>
      <c r="AG8" s="76"/>
      <c r="AH8" s="29" t="s">
        <v>3</v>
      </c>
      <c r="AI8" s="30" t="s">
        <v>7</v>
      </c>
      <c r="AJ8" s="30" t="s">
        <v>8</v>
      </c>
      <c r="AK8" s="31"/>
      <c r="AL8" s="29" t="s">
        <v>3</v>
      </c>
      <c r="AM8" s="30" t="s">
        <v>7</v>
      </c>
      <c r="AN8" s="30" t="s">
        <v>8</v>
      </c>
      <c r="AP8" s="29" t="s">
        <v>3</v>
      </c>
      <c r="AQ8" s="30" t="s">
        <v>7</v>
      </c>
      <c r="AR8" s="30" t="s">
        <v>8</v>
      </c>
      <c r="AS8" s="31"/>
      <c r="AT8" s="29" t="s">
        <v>3</v>
      </c>
      <c r="AU8" s="30" t="s">
        <v>7</v>
      </c>
      <c r="AV8" s="30" t="s">
        <v>8</v>
      </c>
    </row>
    <row r="9" spans="1:48" x14ac:dyDescent="0.35">
      <c r="A9" s="76"/>
      <c r="B9" s="24" t="s">
        <v>50</v>
      </c>
      <c r="C9" s="23">
        <v>164</v>
      </c>
      <c r="D9" s="32">
        <f>IF(C9=0,0,IF(C9=G9,1,IF(C9&gt;G9,2,0)))</f>
        <v>2</v>
      </c>
      <c r="F9" s="70" t="s">
        <v>66</v>
      </c>
      <c r="G9" s="23">
        <v>109</v>
      </c>
      <c r="H9" s="32">
        <f>IF(G9=0,0,IF(G9=C9,1,IF(G9&gt;C9,2,0)))</f>
        <v>0</v>
      </c>
      <c r="J9" s="70" t="s">
        <v>63</v>
      </c>
      <c r="K9" s="23">
        <v>232</v>
      </c>
      <c r="L9" s="32">
        <f>IF(K9=0,0,IF(K9=O9,1,IF(K9&gt;O9,2,0)))</f>
        <v>2</v>
      </c>
      <c r="N9" s="24" t="s">
        <v>50</v>
      </c>
      <c r="O9" s="23">
        <v>127</v>
      </c>
      <c r="P9" s="32">
        <f>IF(O9=0,0,IF(O9=K9,1,IF(O9&gt;K9,2,0)))</f>
        <v>0</v>
      </c>
      <c r="Q9" s="76"/>
      <c r="R9" s="70" t="s">
        <v>63</v>
      </c>
      <c r="S9" s="23">
        <v>157</v>
      </c>
      <c r="T9" s="32">
        <f>IF(S9=0,0,IF(S9=W9,1,IF(S9&gt;W9,2,0)))</f>
        <v>0</v>
      </c>
      <c r="V9" s="70" t="s">
        <v>68</v>
      </c>
      <c r="W9" s="23">
        <v>188</v>
      </c>
      <c r="X9" s="32">
        <f>IF(W9=0,0,IF(W9=S9,1,IF(W9&gt;S9,2,0)))</f>
        <v>2</v>
      </c>
      <c r="Z9" s="70" t="s">
        <v>68</v>
      </c>
      <c r="AA9" s="23">
        <v>196</v>
      </c>
      <c r="AB9" s="32">
        <f>IF(AA9=0,0,IF(AA9=AE9,1,IF(AA9&gt;AE9,2,0)))</f>
        <v>2</v>
      </c>
      <c r="AD9" s="24" t="s">
        <v>52</v>
      </c>
      <c r="AE9" s="23">
        <v>167</v>
      </c>
      <c r="AF9" s="32">
        <f>IF(AE9=0,0,IF(AE9=AA9,1,IF(AE9&gt;AA9,2,0)))</f>
        <v>0</v>
      </c>
      <c r="AG9" s="76"/>
      <c r="AH9" s="24" t="s">
        <v>52</v>
      </c>
      <c r="AI9" s="23">
        <v>155</v>
      </c>
      <c r="AJ9" s="32">
        <f>IF(AI9=0,0,IF(AI9=AM9,1,IF(AI9&gt;AM9,2,0)))</f>
        <v>0</v>
      </c>
      <c r="AL9" s="70" t="s">
        <v>63</v>
      </c>
      <c r="AM9" s="23">
        <v>186</v>
      </c>
      <c r="AN9" s="32">
        <f>IF(AM9=0,0,IF(AM9=AI9,1,IF(AM9&gt;AI9,2,0)))</f>
        <v>2</v>
      </c>
      <c r="AP9" s="70" t="s">
        <v>68</v>
      </c>
      <c r="AQ9" s="23">
        <v>206</v>
      </c>
      <c r="AR9" s="32">
        <f>IF(AQ9=0,0,IF(AQ9=AU9,1,IF(AQ9&gt;AU9,2,0)))</f>
        <v>2</v>
      </c>
      <c r="AT9" s="70" t="s">
        <v>63</v>
      </c>
      <c r="AU9" s="23">
        <v>172</v>
      </c>
      <c r="AV9" s="32">
        <f>IF(AU9=0,0,IF(AU9=AQ9,1,IF(AU9&gt;AQ9,2,0)))</f>
        <v>0</v>
      </c>
    </row>
    <row r="10" spans="1:48" x14ac:dyDescent="0.35">
      <c r="A10" s="76"/>
      <c r="B10" s="24" t="s">
        <v>51</v>
      </c>
      <c r="C10" s="23">
        <v>166</v>
      </c>
      <c r="D10" s="32">
        <f t="shared" ref="D10:D11" si="0">IF(C10=0,0,IF(C10=G10,1,IF(C10&gt;G10,2,0)))</f>
        <v>0</v>
      </c>
      <c r="F10" s="70" t="s">
        <v>68</v>
      </c>
      <c r="G10" s="23">
        <v>198</v>
      </c>
      <c r="H10" s="32">
        <f t="shared" ref="H10:H11" si="1">IF(G10=0,0,IF(G10=C10,1,IF(G10&gt;C10,2,0)))</f>
        <v>2</v>
      </c>
      <c r="J10" s="70" t="s">
        <v>62</v>
      </c>
      <c r="K10" s="23">
        <v>156</v>
      </c>
      <c r="L10" s="32">
        <f t="shared" ref="L10:L11" si="2">IF(K10=0,0,IF(K10=O10,1,IF(K10&gt;O10,2,0)))</f>
        <v>2</v>
      </c>
      <c r="N10" s="24" t="s">
        <v>51</v>
      </c>
      <c r="O10" s="23">
        <v>154</v>
      </c>
      <c r="P10" s="32">
        <f t="shared" ref="P10:P11" si="3">IF(O10=0,0,IF(O10=K10,1,IF(O10&gt;K10,2,0)))</f>
        <v>0</v>
      </c>
      <c r="Q10" s="76"/>
      <c r="R10" s="70" t="s">
        <v>62</v>
      </c>
      <c r="S10" s="23">
        <v>196</v>
      </c>
      <c r="T10" s="32">
        <f t="shared" ref="T10:T11" si="4">IF(S10=0,0,IF(S10=W10,1,IF(S10&gt;W10,2,0)))</f>
        <v>2</v>
      </c>
      <c r="V10" s="70" t="s">
        <v>65</v>
      </c>
      <c r="W10" s="23">
        <v>173</v>
      </c>
      <c r="X10" s="32">
        <f t="shared" ref="X10:X11" si="5">IF(W10=0,0,IF(W10=S10,1,IF(W10&gt;S10,2,0)))</f>
        <v>0</v>
      </c>
      <c r="Z10" s="70" t="s">
        <v>65</v>
      </c>
      <c r="AA10" s="23">
        <v>181</v>
      </c>
      <c r="AB10" s="32">
        <f t="shared" ref="AB10:AB11" si="6">IF(AA10=0,0,IF(AA10=AE10,1,IF(AA10&gt;AE10,2,0)))</f>
        <v>0</v>
      </c>
      <c r="AD10" s="24" t="s">
        <v>51</v>
      </c>
      <c r="AE10" s="23">
        <v>191</v>
      </c>
      <c r="AF10" s="32">
        <f t="shared" ref="AF10:AF11" si="7">IF(AE10=0,0,IF(AE10=AA10,1,IF(AE10&gt;AA10,2,0)))</f>
        <v>2</v>
      </c>
      <c r="AG10" s="76"/>
      <c r="AH10" s="24" t="s">
        <v>51</v>
      </c>
      <c r="AI10" s="23">
        <v>186</v>
      </c>
      <c r="AJ10" s="32">
        <f t="shared" ref="AJ10:AJ11" si="8">IF(AI10=0,0,IF(AI10=AM10,1,IF(AI10&gt;AM10,2,0)))</f>
        <v>2</v>
      </c>
      <c r="AL10" s="70" t="s">
        <v>62</v>
      </c>
      <c r="AM10" s="23">
        <v>171</v>
      </c>
      <c r="AN10" s="32">
        <f t="shared" ref="AN10:AN11" si="9">IF(AM10=0,0,IF(AM10=AI10,1,IF(AM10&gt;AI10,2,0)))</f>
        <v>0</v>
      </c>
      <c r="AP10" s="70" t="s">
        <v>66</v>
      </c>
      <c r="AQ10" s="23">
        <v>151</v>
      </c>
      <c r="AR10" s="32">
        <f t="shared" ref="AR10:AR11" si="10">IF(AQ10=0,0,IF(AQ10=AU10,1,IF(AQ10&gt;AU10,2,0)))</f>
        <v>0</v>
      </c>
      <c r="AT10" s="70" t="s">
        <v>62</v>
      </c>
      <c r="AU10" s="23">
        <v>160</v>
      </c>
      <c r="AV10" s="32">
        <f t="shared" ref="AV10:AV11" si="11">IF(AU10=0,0,IF(AU10=AQ10,1,IF(AU10&gt;AQ10,2,0)))</f>
        <v>2</v>
      </c>
    </row>
    <row r="11" spans="1:48" x14ac:dyDescent="0.35">
      <c r="A11" s="76"/>
      <c r="B11" s="24" t="s">
        <v>53</v>
      </c>
      <c r="C11" s="23">
        <v>169</v>
      </c>
      <c r="D11" s="32">
        <f t="shared" si="0"/>
        <v>2</v>
      </c>
      <c r="F11" s="70" t="s">
        <v>65</v>
      </c>
      <c r="G11" s="23">
        <v>160</v>
      </c>
      <c r="H11" s="32">
        <f t="shared" si="1"/>
        <v>0</v>
      </c>
      <c r="J11" s="70" t="s">
        <v>64</v>
      </c>
      <c r="K11" s="23">
        <v>170</v>
      </c>
      <c r="L11" s="32">
        <f t="shared" si="2"/>
        <v>2</v>
      </c>
      <c r="N11" s="24" t="s">
        <v>53</v>
      </c>
      <c r="O11" s="23">
        <v>145</v>
      </c>
      <c r="P11" s="32">
        <f t="shared" si="3"/>
        <v>0</v>
      </c>
      <c r="Q11" s="76"/>
      <c r="R11" s="70" t="s">
        <v>64</v>
      </c>
      <c r="S11" s="23">
        <v>144</v>
      </c>
      <c r="T11" s="32">
        <f t="shared" si="4"/>
        <v>0</v>
      </c>
      <c r="V11" s="70" t="s">
        <v>66</v>
      </c>
      <c r="W11" s="23">
        <v>194</v>
      </c>
      <c r="X11" s="32">
        <f t="shared" si="5"/>
        <v>2</v>
      </c>
      <c r="Z11" s="70" t="s">
        <v>66</v>
      </c>
      <c r="AA11" s="23">
        <v>167</v>
      </c>
      <c r="AB11" s="32">
        <f t="shared" si="6"/>
        <v>2</v>
      </c>
      <c r="AD11" s="24" t="s">
        <v>53</v>
      </c>
      <c r="AE11" s="23">
        <v>122</v>
      </c>
      <c r="AF11" s="32">
        <f t="shared" si="7"/>
        <v>0</v>
      </c>
      <c r="AG11" s="76"/>
      <c r="AH11" s="24" t="s">
        <v>50</v>
      </c>
      <c r="AI11" s="23">
        <v>167</v>
      </c>
      <c r="AJ11" s="32">
        <f t="shared" si="8"/>
        <v>2</v>
      </c>
      <c r="AL11" s="70" t="s">
        <v>64</v>
      </c>
      <c r="AM11" s="23">
        <v>156</v>
      </c>
      <c r="AN11" s="32">
        <f t="shared" si="9"/>
        <v>0</v>
      </c>
      <c r="AP11" s="70" t="s">
        <v>65</v>
      </c>
      <c r="AQ11" s="23">
        <v>156</v>
      </c>
      <c r="AR11" s="32">
        <f t="shared" si="10"/>
        <v>0</v>
      </c>
      <c r="AT11" s="70" t="s">
        <v>64</v>
      </c>
      <c r="AU11" s="23">
        <v>193</v>
      </c>
      <c r="AV11" s="32">
        <f t="shared" si="11"/>
        <v>2</v>
      </c>
    </row>
    <row r="12" spans="1:48" s="35" customFormat="1" ht="18.5" x14ac:dyDescent="0.45">
      <c r="A12" s="76"/>
      <c r="B12" s="33" t="s">
        <v>26</v>
      </c>
      <c r="C12" s="34">
        <f>SUM(C9:C11)</f>
        <v>499</v>
      </c>
      <c r="D12" s="34">
        <f>IF(C12=0,0,IF(C12=G12,4,IF(C12&gt;G12,8,0)))</f>
        <v>8</v>
      </c>
      <c r="F12" s="33" t="s">
        <v>26</v>
      </c>
      <c r="G12" s="34">
        <f>SUM(G9:G11)</f>
        <v>467</v>
      </c>
      <c r="H12" s="34">
        <f>IF(G12=0,0,IF(G12=C12,4,IF(G12&gt;C12,8,0)))</f>
        <v>0</v>
      </c>
      <c r="J12" s="33" t="s">
        <v>26</v>
      </c>
      <c r="K12" s="34">
        <f>SUM(K9:K11)</f>
        <v>558</v>
      </c>
      <c r="L12" s="34">
        <f>IF(K12=0,0,IF(K12=O12,4,IF(K12&gt;O12,8,0)))</f>
        <v>8</v>
      </c>
      <c r="N12" s="33" t="s">
        <v>26</v>
      </c>
      <c r="O12" s="34">
        <f>SUM(O9:O11)</f>
        <v>426</v>
      </c>
      <c r="P12" s="34">
        <f>IF(O12=0,0,IF(O12=K12,4,IF(O12&gt;K12,8,0)))</f>
        <v>0</v>
      </c>
      <c r="Q12" s="76"/>
      <c r="R12" s="33" t="s">
        <v>26</v>
      </c>
      <c r="S12" s="34">
        <f>SUM(S9:S11)</f>
        <v>497</v>
      </c>
      <c r="T12" s="34">
        <f>IF(S12=0,0,IF(S12=W12,4,IF(S12&gt;W12,8,0)))</f>
        <v>0</v>
      </c>
      <c r="V12" s="33" t="s">
        <v>26</v>
      </c>
      <c r="W12" s="34">
        <f>SUM(W9:W11)</f>
        <v>555</v>
      </c>
      <c r="X12" s="34">
        <f>IF(W12=0,0,IF(W12=S12,4,IF(W12&gt;S12,8,0)))</f>
        <v>8</v>
      </c>
      <c r="Z12" s="33" t="s">
        <v>26</v>
      </c>
      <c r="AA12" s="34">
        <f>SUM(AA9:AA11)</f>
        <v>544</v>
      </c>
      <c r="AB12" s="34">
        <f>IF(AA12=0,0,IF(AA12=AE12,4,IF(AA12&gt;AE12,8,0)))</f>
        <v>8</v>
      </c>
      <c r="AD12" s="33" t="s">
        <v>26</v>
      </c>
      <c r="AE12" s="34">
        <f>SUM(AE9:AE11)</f>
        <v>480</v>
      </c>
      <c r="AF12" s="34">
        <f>IF(AE12=0,0,IF(AE12=AA12,4,IF(AE12&gt;AA12,8,0)))</f>
        <v>0</v>
      </c>
      <c r="AG12" s="76"/>
      <c r="AH12" s="33" t="s">
        <v>26</v>
      </c>
      <c r="AI12" s="34">
        <f>SUM(AI9:AI11)</f>
        <v>508</v>
      </c>
      <c r="AJ12" s="34">
        <f>IF(AI12=0,0,IF(AI12=AM12,4,IF(AI12&gt;AM12,8,0)))</f>
        <v>0</v>
      </c>
      <c r="AL12" s="33" t="s">
        <v>26</v>
      </c>
      <c r="AM12" s="34">
        <f>SUM(AM9:AM11)</f>
        <v>513</v>
      </c>
      <c r="AN12" s="34">
        <f>IF(AM12=0,0,IF(AM12=AI12,4,IF(AM12&gt;AI12,8,0)))</f>
        <v>8</v>
      </c>
      <c r="AP12" s="33" t="s">
        <v>26</v>
      </c>
      <c r="AQ12" s="34">
        <f>SUM(AQ9:AQ11)</f>
        <v>513</v>
      </c>
      <c r="AR12" s="34">
        <f>IF(AQ12=0,0,IF(AQ12=AU12,4,IF(AQ12&gt;AU12,8,0)))</f>
        <v>0</v>
      </c>
      <c r="AT12" s="33" t="s">
        <v>26</v>
      </c>
      <c r="AU12" s="34">
        <f>SUM(AU9:AU11)</f>
        <v>525</v>
      </c>
      <c r="AV12" s="34">
        <f>IF(AU12=0,0,IF(AU12=AQ12,4,IF(AU12&gt;AQ12,8,0)))</f>
        <v>8</v>
      </c>
    </row>
    <row r="13" spans="1:48" s="35" customFormat="1" ht="18.5" x14ac:dyDescent="0.45">
      <c r="A13" s="76"/>
      <c r="B13" s="33" t="s">
        <v>6</v>
      </c>
      <c r="C13" s="34"/>
      <c r="D13" s="36">
        <f>SUM(D9:D12)</f>
        <v>12</v>
      </c>
      <c r="F13" s="33" t="s">
        <v>6</v>
      </c>
      <c r="G13" s="34"/>
      <c r="H13" s="36">
        <f>SUM(H9:H12)</f>
        <v>2</v>
      </c>
      <c r="J13" s="33" t="s">
        <v>6</v>
      </c>
      <c r="K13" s="34"/>
      <c r="L13" s="36">
        <f>SUM(L9:L12)</f>
        <v>14</v>
      </c>
      <c r="N13" s="33" t="s">
        <v>6</v>
      </c>
      <c r="O13" s="34"/>
      <c r="P13" s="36">
        <f>SUM(P9:P12)</f>
        <v>0</v>
      </c>
      <c r="Q13" s="76"/>
      <c r="R13" s="33" t="s">
        <v>6</v>
      </c>
      <c r="S13" s="34"/>
      <c r="T13" s="36">
        <f>SUM(T9:T12)</f>
        <v>2</v>
      </c>
      <c r="V13" s="33" t="s">
        <v>6</v>
      </c>
      <c r="W13" s="34"/>
      <c r="X13" s="36">
        <f>SUM(X9:X12)</f>
        <v>12</v>
      </c>
      <c r="Z13" s="33" t="s">
        <v>6</v>
      </c>
      <c r="AA13" s="34"/>
      <c r="AB13" s="36">
        <f>SUM(AB9:AB12)</f>
        <v>12</v>
      </c>
      <c r="AD13" s="33" t="s">
        <v>6</v>
      </c>
      <c r="AE13" s="34"/>
      <c r="AF13" s="36">
        <f>SUM(AF9:AF12)</f>
        <v>2</v>
      </c>
      <c r="AG13" s="76"/>
      <c r="AH13" s="33" t="s">
        <v>6</v>
      </c>
      <c r="AI13" s="34"/>
      <c r="AJ13" s="36">
        <f>SUM(AJ9:AJ12)</f>
        <v>4</v>
      </c>
      <c r="AL13" s="33" t="s">
        <v>6</v>
      </c>
      <c r="AM13" s="34"/>
      <c r="AN13" s="36">
        <f>SUM(AN9:AN12)</f>
        <v>10</v>
      </c>
      <c r="AP13" s="33" t="s">
        <v>6</v>
      </c>
      <c r="AQ13" s="34"/>
      <c r="AR13" s="36">
        <f>SUM(AR9:AR12)</f>
        <v>2</v>
      </c>
      <c r="AT13" s="33" t="s">
        <v>6</v>
      </c>
      <c r="AU13" s="34"/>
      <c r="AV13" s="36">
        <f>SUM(AV9:AV12)</f>
        <v>12</v>
      </c>
    </row>
    <row r="16" spans="1:48" s="3" customFormat="1" ht="14.5" customHeight="1" x14ac:dyDescent="0.35">
      <c r="A16" s="75" t="str">
        <f>Otteluohjelma!$E$9&amp;"-"&amp;Otteluohjelma!$G$9</f>
        <v>19-20</v>
      </c>
      <c r="B16" s="72" t="str">
        <f>Otteluohjelma!$E$10</f>
        <v>WBT</v>
      </c>
      <c r="C16" s="72" t="e">
        <f>Perustiedot!#REF!</f>
        <v>#REF!</v>
      </c>
      <c r="D16" s="72" t="e">
        <f>Perustiedot!#REF!</f>
        <v>#REF!</v>
      </c>
      <c r="F16" s="72" t="s">
        <v>60</v>
      </c>
      <c r="G16" s="72" t="e">
        <f>Perustiedot!#REF!</f>
        <v>#REF!</v>
      </c>
      <c r="H16" s="72" t="e">
        <f>Perustiedot!#REF!</f>
        <v>#REF!</v>
      </c>
      <c r="J16" s="72" t="s">
        <v>61</v>
      </c>
      <c r="K16" s="72" t="e">
        <f>Perustiedot!#REF!</f>
        <v>#REF!</v>
      </c>
      <c r="L16" s="72" t="e">
        <f>Perustiedot!#REF!</f>
        <v>#REF!</v>
      </c>
      <c r="N16" s="72" t="str">
        <f>Otteluohjelma!$G$11</f>
        <v>WBT</v>
      </c>
      <c r="O16" s="72" t="e">
        <f>Perustiedot!#REF!</f>
        <v>#REF!</v>
      </c>
      <c r="P16" s="72" t="e">
        <f>Perustiedot!#REF!</f>
        <v>#REF!</v>
      </c>
      <c r="Q16" s="73" t="str">
        <f>$A$16</f>
        <v>19-20</v>
      </c>
      <c r="R16" s="72" t="str">
        <f>Otteluohjelma!$E$12</f>
        <v>Uljas</v>
      </c>
      <c r="S16" s="72" t="e">
        <f>Perustiedot!#REF!</f>
        <v>#REF!</v>
      </c>
      <c r="T16" s="72" t="e">
        <f>Perustiedot!#REF!</f>
        <v>#REF!</v>
      </c>
      <c r="V16" s="72" t="str">
        <f>Otteluohjelma!$G$12</f>
        <v>WBT</v>
      </c>
      <c r="W16" s="72" t="e">
        <f>Perustiedot!#REF!</f>
        <v>#REF!</v>
      </c>
      <c r="X16" s="72" t="e">
        <f>Perustiedot!#REF!</f>
        <v>#REF!</v>
      </c>
      <c r="Z16" s="72" t="s">
        <v>60</v>
      </c>
      <c r="AA16" s="72" t="e">
        <f>Perustiedot!#REF!</f>
        <v>#REF!</v>
      </c>
      <c r="AB16" s="72" t="e">
        <f>Perustiedot!#REF!</f>
        <v>#REF!</v>
      </c>
      <c r="AD16" s="72" t="str">
        <f>Otteluohjelma!$G$13</f>
        <v>WBT</v>
      </c>
      <c r="AE16" s="72" t="e">
        <f>Perustiedot!#REF!</f>
        <v>#REF!</v>
      </c>
      <c r="AF16" s="72" t="e">
        <f>Perustiedot!#REF!</f>
        <v>#REF!</v>
      </c>
      <c r="AG16" s="73" t="str">
        <f>$A$16</f>
        <v>19-20</v>
      </c>
      <c r="AH16" s="72" t="str">
        <f>Otteluohjelma!$E$15</f>
        <v>WBT</v>
      </c>
      <c r="AI16" s="72" t="e">
        <f>Perustiedot!#REF!</f>
        <v>#REF!</v>
      </c>
      <c r="AJ16" s="72" t="e">
        <f>Perustiedot!#REF!</f>
        <v>#REF!</v>
      </c>
      <c r="AL16" s="72" t="s">
        <v>61</v>
      </c>
      <c r="AM16" s="72" t="e">
        <f>Perustiedot!#REF!</f>
        <v>#REF!</v>
      </c>
      <c r="AN16" s="72" t="e">
        <f>Perustiedot!#REF!</f>
        <v>#REF!</v>
      </c>
      <c r="AP16" s="72" t="str">
        <f>Otteluohjelma!$E$15</f>
        <v>WBT</v>
      </c>
      <c r="AQ16" s="72" t="e">
        <f>Perustiedot!#REF!</f>
        <v>#REF!</v>
      </c>
      <c r="AR16" s="72" t="e">
        <f>Perustiedot!#REF!</f>
        <v>#REF!</v>
      </c>
      <c r="AT16" s="72" t="str">
        <f>Otteluohjelma!$G$15</f>
        <v>Uljas</v>
      </c>
      <c r="AU16" s="72" t="e">
        <f>Perustiedot!#REF!</f>
        <v>#REF!</v>
      </c>
      <c r="AV16" s="72" t="e">
        <f>Perustiedot!#REF!</f>
        <v>#REF!</v>
      </c>
    </row>
    <row r="17" spans="1:48" s="3" customFormat="1" x14ac:dyDescent="0.35">
      <c r="A17" s="76"/>
      <c r="B17" s="29" t="s">
        <v>3</v>
      </c>
      <c r="C17" s="30" t="s">
        <v>7</v>
      </c>
      <c r="D17" s="30" t="s">
        <v>8</v>
      </c>
      <c r="E17" s="31"/>
      <c r="F17" s="29" t="s">
        <v>3</v>
      </c>
      <c r="G17" s="30" t="s">
        <v>7</v>
      </c>
      <c r="H17" s="30" t="s">
        <v>8</v>
      </c>
      <c r="J17" s="29" t="s">
        <v>3</v>
      </c>
      <c r="K17" s="30" t="s">
        <v>7</v>
      </c>
      <c r="L17" s="30" t="s">
        <v>8</v>
      </c>
      <c r="M17" s="31"/>
      <c r="N17" s="29" t="s">
        <v>3</v>
      </c>
      <c r="O17" s="30" t="s">
        <v>7</v>
      </c>
      <c r="P17" s="30" t="s">
        <v>8</v>
      </c>
      <c r="Q17" s="74"/>
      <c r="R17" s="29" t="s">
        <v>3</v>
      </c>
      <c r="S17" s="30" t="s">
        <v>7</v>
      </c>
      <c r="T17" s="30" t="s">
        <v>8</v>
      </c>
      <c r="U17" s="31"/>
      <c r="V17" s="29" t="s">
        <v>3</v>
      </c>
      <c r="W17" s="30" t="s">
        <v>7</v>
      </c>
      <c r="X17" s="30" t="s">
        <v>8</v>
      </c>
      <c r="Z17" s="29" t="s">
        <v>3</v>
      </c>
      <c r="AA17" s="30" t="s">
        <v>7</v>
      </c>
      <c r="AB17" s="30" t="s">
        <v>8</v>
      </c>
      <c r="AC17" s="31"/>
      <c r="AD17" s="29" t="s">
        <v>3</v>
      </c>
      <c r="AE17" s="30" t="s">
        <v>7</v>
      </c>
      <c r="AF17" s="30" t="s">
        <v>8</v>
      </c>
      <c r="AG17" s="74"/>
      <c r="AH17" s="29" t="s">
        <v>3</v>
      </c>
      <c r="AI17" s="30" t="s">
        <v>7</v>
      </c>
      <c r="AJ17" s="30" t="s">
        <v>8</v>
      </c>
      <c r="AK17" s="31"/>
      <c r="AL17" s="29" t="s">
        <v>3</v>
      </c>
      <c r="AM17" s="30" t="s">
        <v>7</v>
      </c>
      <c r="AN17" s="30" t="s">
        <v>8</v>
      </c>
      <c r="AP17" s="29" t="s">
        <v>3</v>
      </c>
      <c r="AQ17" s="30" t="s">
        <v>7</v>
      </c>
      <c r="AR17" s="30" t="s">
        <v>8</v>
      </c>
      <c r="AS17" s="31"/>
      <c r="AT17" s="29" t="s">
        <v>3</v>
      </c>
      <c r="AU17" s="30" t="s">
        <v>7</v>
      </c>
      <c r="AV17" s="30" t="s">
        <v>8</v>
      </c>
    </row>
    <row r="18" spans="1:48" x14ac:dyDescent="0.35">
      <c r="A18" s="76"/>
      <c r="B18" s="24"/>
      <c r="C18" s="23">
        <v>0</v>
      </c>
      <c r="D18" s="32">
        <f>IF(C18=0,0,IF(C18=G18,1,IF(C18&gt;G18,2,0)))</f>
        <v>0</v>
      </c>
      <c r="F18" s="70" t="s">
        <v>63</v>
      </c>
      <c r="G18" s="23">
        <v>121</v>
      </c>
      <c r="H18" s="32">
        <f>IF(G18=0,0,IF(G18=C18,1,IF(G18&gt;C18,2,0)))</f>
        <v>2</v>
      </c>
      <c r="J18" s="70" t="s">
        <v>67</v>
      </c>
      <c r="K18" s="23">
        <v>130</v>
      </c>
      <c r="L18" s="32">
        <f>IF(K18=0,0,IF(K18=O18,1,IF(K18&gt;O18,2,0)))</f>
        <v>2</v>
      </c>
      <c r="N18" s="24"/>
      <c r="O18" s="23">
        <v>0</v>
      </c>
      <c r="P18" s="32">
        <f>IF(O18=0,0,IF(O18=K18,1,IF(O18&gt;K18,2,0)))</f>
        <v>0</v>
      </c>
      <c r="Q18" s="74"/>
      <c r="R18" s="24" t="s">
        <v>52</v>
      </c>
      <c r="S18" s="23">
        <v>159</v>
      </c>
      <c r="T18" s="32">
        <f>IF(S18=0,0,IF(S18=W18,1,IF(S18&gt;W18,2,0)))</f>
        <v>2</v>
      </c>
      <c r="V18" s="24"/>
      <c r="W18" s="23">
        <v>0</v>
      </c>
      <c r="X18" s="32">
        <f>IF(W18=0,0,IF(W18=S18,1,IF(W18&gt;S18,2,0)))</f>
        <v>0</v>
      </c>
      <c r="Z18" s="70" t="s">
        <v>63</v>
      </c>
      <c r="AA18" s="23">
        <v>188</v>
      </c>
      <c r="AB18" s="32">
        <f>IF(AA18=0,0,IF(AA18=AE18,1,IF(AA18&gt;AE18,2,0)))</f>
        <v>2</v>
      </c>
      <c r="AD18" s="24"/>
      <c r="AE18" s="23">
        <v>0</v>
      </c>
      <c r="AF18" s="32">
        <f>IF(AE18=0,0,IF(AE18=AA18,1,IF(AE18&gt;AA18,2,0)))</f>
        <v>0</v>
      </c>
      <c r="AG18" s="74"/>
      <c r="AH18" s="24"/>
      <c r="AI18" s="23">
        <v>0</v>
      </c>
      <c r="AJ18" s="32">
        <f>IF(AI18=0,0,IF(AI18=AM18,1,IF(AI18&gt;AM18,2,0)))</f>
        <v>0</v>
      </c>
      <c r="AL18" s="70" t="s">
        <v>68</v>
      </c>
      <c r="AM18" s="23">
        <v>163</v>
      </c>
      <c r="AN18" s="32">
        <f>IF(AM18=0,0,IF(AM18=AI18,1,IF(AM18&gt;AI18,2,0)))</f>
        <v>2</v>
      </c>
      <c r="AP18" s="24"/>
      <c r="AQ18" s="23">
        <v>0</v>
      </c>
      <c r="AR18" s="32">
        <f>IF(AQ18=0,0,IF(AQ18=AU18,1,IF(AQ18&gt;AU18,2,0)))</f>
        <v>0</v>
      </c>
      <c r="AT18" s="24" t="s">
        <v>52</v>
      </c>
      <c r="AU18" s="23">
        <v>131</v>
      </c>
      <c r="AV18" s="32">
        <f>IF(AU18=0,0,IF(AU18=AQ18,1,IF(AU18&gt;AQ18,2,0)))</f>
        <v>2</v>
      </c>
    </row>
    <row r="19" spans="1:48" x14ac:dyDescent="0.35">
      <c r="A19" s="76"/>
      <c r="B19" s="24"/>
      <c r="C19" s="23">
        <v>0</v>
      </c>
      <c r="D19" s="32">
        <f t="shared" ref="D19:D20" si="12">IF(C19=0,0,IF(C19=G19,1,IF(C19&gt;G19,2,0)))</f>
        <v>0</v>
      </c>
      <c r="F19" s="70" t="s">
        <v>62</v>
      </c>
      <c r="G19" s="23">
        <v>171</v>
      </c>
      <c r="H19" s="32">
        <f t="shared" ref="H19:H20" si="13">IF(G19=0,0,IF(G19=C19,1,IF(G19&gt;C19,2,0)))</f>
        <v>2</v>
      </c>
      <c r="J19" s="70" t="s">
        <v>68</v>
      </c>
      <c r="K19" s="23">
        <v>181</v>
      </c>
      <c r="L19" s="32">
        <f t="shared" ref="L19:L20" si="14">IF(K19=0,0,IF(K19=O19,1,IF(K19&gt;O19,2,0)))</f>
        <v>2</v>
      </c>
      <c r="N19" s="24"/>
      <c r="O19" s="23">
        <v>0</v>
      </c>
      <c r="P19" s="32">
        <f t="shared" ref="P19:P20" si="15">IF(O19=0,0,IF(O19=K19,1,IF(O19&gt;K19,2,0)))</f>
        <v>0</v>
      </c>
      <c r="Q19" s="74"/>
      <c r="R19" s="24" t="s">
        <v>51</v>
      </c>
      <c r="S19" s="23">
        <v>168</v>
      </c>
      <c r="T19" s="32">
        <f t="shared" ref="T19:T20" si="16">IF(S19=0,0,IF(S19=W19,1,IF(S19&gt;W19,2,0)))</f>
        <v>2</v>
      </c>
      <c r="V19" s="24"/>
      <c r="W19" s="23">
        <v>0</v>
      </c>
      <c r="X19" s="32">
        <f t="shared" ref="X19:X20" si="17">IF(W19=0,0,IF(W19=S19,1,IF(W19&gt;S19,2,0)))</f>
        <v>0</v>
      </c>
      <c r="Z19" s="70" t="s">
        <v>62</v>
      </c>
      <c r="AA19" s="23">
        <v>177</v>
      </c>
      <c r="AB19" s="32">
        <f t="shared" ref="AB19:AB20" si="18">IF(AA19=0,0,IF(AA19=AE19,1,IF(AA19&gt;AE19,2,0)))</f>
        <v>2</v>
      </c>
      <c r="AD19" s="24"/>
      <c r="AE19" s="23">
        <v>0</v>
      </c>
      <c r="AF19" s="32">
        <f t="shared" ref="AF19:AF20" si="19">IF(AE19=0,0,IF(AE19=AA19,1,IF(AE19&gt;AA19,2,0)))</f>
        <v>0</v>
      </c>
      <c r="AG19" s="74"/>
      <c r="AH19" s="24"/>
      <c r="AI19" s="23">
        <v>0</v>
      </c>
      <c r="AJ19" s="32">
        <f t="shared" ref="AJ19:AJ20" si="20">IF(AI19=0,0,IF(AI19=AM19,1,IF(AI19&gt;AM19,2,0)))</f>
        <v>0</v>
      </c>
      <c r="AL19" s="70" t="s">
        <v>66</v>
      </c>
      <c r="AM19" s="23">
        <v>176</v>
      </c>
      <c r="AN19" s="32">
        <f t="shared" ref="AN19:AN20" si="21">IF(AM19=0,0,IF(AM19=AI19,1,IF(AM19&gt;AI19,2,0)))</f>
        <v>2</v>
      </c>
      <c r="AP19" s="24"/>
      <c r="AQ19" s="23">
        <v>0</v>
      </c>
      <c r="AR19" s="32">
        <f t="shared" ref="AR19:AR20" si="22">IF(AQ19=0,0,IF(AQ19=AU19,1,IF(AQ19&gt;AU19,2,0)))</f>
        <v>0</v>
      </c>
      <c r="AT19" s="24" t="s">
        <v>50</v>
      </c>
      <c r="AU19" s="23">
        <v>181</v>
      </c>
      <c r="AV19" s="32">
        <f t="shared" ref="AV19:AV20" si="23">IF(AU19=0,0,IF(AU19=AQ19,1,IF(AU19&gt;AQ19,2,0)))</f>
        <v>2</v>
      </c>
    </row>
    <row r="20" spans="1:48" x14ac:dyDescent="0.35">
      <c r="A20" s="76"/>
      <c r="B20" s="24"/>
      <c r="C20" s="23">
        <v>0</v>
      </c>
      <c r="D20" s="32">
        <f t="shared" si="12"/>
        <v>0</v>
      </c>
      <c r="F20" s="70" t="s">
        <v>64</v>
      </c>
      <c r="G20" s="23">
        <v>147</v>
      </c>
      <c r="H20" s="32">
        <f t="shared" si="13"/>
        <v>2</v>
      </c>
      <c r="J20" s="70" t="s">
        <v>65</v>
      </c>
      <c r="K20" s="23">
        <v>159</v>
      </c>
      <c r="L20" s="32">
        <f t="shared" si="14"/>
        <v>2</v>
      </c>
      <c r="N20" s="24"/>
      <c r="O20" s="23">
        <v>0</v>
      </c>
      <c r="P20" s="32">
        <f t="shared" si="15"/>
        <v>0</v>
      </c>
      <c r="Q20" s="74"/>
      <c r="R20" s="24" t="s">
        <v>53</v>
      </c>
      <c r="S20" s="23">
        <v>207</v>
      </c>
      <c r="T20" s="32">
        <f t="shared" si="16"/>
        <v>2</v>
      </c>
      <c r="V20" s="24"/>
      <c r="W20" s="23">
        <v>0</v>
      </c>
      <c r="X20" s="32">
        <f t="shared" si="17"/>
        <v>0</v>
      </c>
      <c r="Z20" s="70" t="s">
        <v>64</v>
      </c>
      <c r="AA20" s="23">
        <v>170</v>
      </c>
      <c r="AB20" s="32">
        <f t="shared" si="18"/>
        <v>2</v>
      </c>
      <c r="AD20" s="24"/>
      <c r="AE20" s="23">
        <v>0</v>
      </c>
      <c r="AF20" s="32">
        <f t="shared" si="19"/>
        <v>0</v>
      </c>
      <c r="AG20" s="74"/>
      <c r="AH20" s="24"/>
      <c r="AI20" s="23">
        <v>0</v>
      </c>
      <c r="AJ20" s="32">
        <f t="shared" si="20"/>
        <v>0</v>
      </c>
      <c r="AL20" s="70" t="s">
        <v>67</v>
      </c>
      <c r="AM20" s="23">
        <v>154</v>
      </c>
      <c r="AN20" s="32">
        <f t="shared" si="21"/>
        <v>2</v>
      </c>
      <c r="AP20" s="24"/>
      <c r="AQ20" s="23">
        <v>0</v>
      </c>
      <c r="AR20" s="32">
        <f t="shared" si="22"/>
        <v>0</v>
      </c>
      <c r="AT20" s="24" t="s">
        <v>53</v>
      </c>
      <c r="AU20" s="23">
        <v>166</v>
      </c>
      <c r="AV20" s="32">
        <f t="shared" si="23"/>
        <v>2</v>
      </c>
    </row>
    <row r="21" spans="1:48" ht="18.5" x14ac:dyDescent="0.45">
      <c r="A21" s="76"/>
      <c r="B21" s="33" t="s">
        <v>26</v>
      </c>
      <c r="C21" s="34">
        <f>SUM(C18:C20)</f>
        <v>0</v>
      </c>
      <c r="D21" s="34">
        <f>IF(C21=0,0,IF(C21=G21,4,IF(C21&gt;G21,8,0)))</f>
        <v>0</v>
      </c>
      <c r="E21" s="35"/>
      <c r="F21" s="33" t="s">
        <v>26</v>
      </c>
      <c r="G21" s="34">
        <f>SUM(G18:G20)</f>
        <v>439</v>
      </c>
      <c r="H21" s="34">
        <f>IF(G21=0,0,IF(G21=C21,4,IF(G21&gt;C21,8,0)))</f>
        <v>8</v>
      </c>
      <c r="I21" s="35"/>
      <c r="J21" s="33" t="s">
        <v>26</v>
      </c>
      <c r="K21" s="34">
        <f>SUM(K18:K20)</f>
        <v>470</v>
      </c>
      <c r="L21" s="34">
        <f>IF(K21=0,0,IF(K21=O21,4,IF(K21&gt;O21,8,0)))</f>
        <v>8</v>
      </c>
      <c r="M21" s="35"/>
      <c r="N21" s="33" t="s">
        <v>26</v>
      </c>
      <c r="O21" s="34">
        <f>SUM(O18:O20)</f>
        <v>0</v>
      </c>
      <c r="P21" s="34">
        <f>IF(O21=0,0,IF(O21=K21,4,IF(O21&gt;K21,8,0)))</f>
        <v>0</v>
      </c>
      <c r="Q21" s="74"/>
      <c r="R21" s="33" t="s">
        <v>26</v>
      </c>
      <c r="S21" s="34">
        <f>SUM(S18:S20)</f>
        <v>534</v>
      </c>
      <c r="T21" s="34">
        <f>IF(S21=0,0,IF(S21=W21,4,IF(S21&gt;W21,8,0)))</f>
        <v>8</v>
      </c>
      <c r="U21" s="35"/>
      <c r="V21" s="33" t="s">
        <v>26</v>
      </c>
      <c r="W21" s="34">
        <f>SUM(W18:W20)</f>
        <v>0</v>
      </c>
      <c r="X21" s="34">
        <f>IF(W21=0,0,IF(W21=S21,4,IF(W21&gt;S21,8,0)))</f>
        <v>0</v>
      </c>
      <c r="Y21" s="35"/>
      <c r="Z21" s="33" t="s">
        <v>26</v>
      </c>
      <c r="AA21" s="34">
        <f>SUM(AA18:AA20)</f>
        <v>535</v>
      </c>
      <c r="AB21" s="34">
        <f>IF(AA21=0,0,IF(AA21=AE21,4,IF(AA21&gt;AE21,8,0)))</f>
        <v>8</v>
      </c>
      <c r="AC21" s="35"/>
      <c r="AD21" s="33" t="s">
        <v>26</v>
      </c>
      <c r="AE21" s="34">
        <f>SUM(AE18:AE20)</f>
        <v>0</v>
      </c>
      <c r="AF21" s="34">
        <f>IF(AE21=0,0,IF(AE21=AA21,4,IF(AE21&gt;AA21,8,0)))</f>
        <v>0</v>
      </c>
      <c r="AG21" s="74"/>
      <c r="AH21" s="33" t="s">
        <v>26</v>
      </c>
      <c r="AI21" s="34">
        <f>SUM(AI18:AI20)</f>
        <v>0</v>
      </c>
      <c r="AJ21" s="34">
        <f>IF(AI21=0,0,IF(AI21=AM21,4,IF(AI21&gt;AM21,8,0)))</f>
        <v>0</v>
      </c>
      <c r="AK21" s="35"/>
      <c r="AL21" s="33" t="s">
        <v>26</v>
      </c>
      <c r="AM21" s="34">
        <f>SUM(AM18:AM20)</f>
        <v>493</v>
      </c>
      <c r="AN21" s="34">
        <f>IF(AM21=0,0,IF(AM21=AI21,4,IF(AM21&gt;AI21,8,0)))</f>
        <v>8</v>
      </c>
      <c r="AO21" s="35"/>
      <c r="AP21" s="33" t="s">
        <v>26</v>
      </c>
      <c r="AQ21" s="34">
        <f>SUM(AQ18:AQ20)</f>
        <v>0</v>
      </c>
      <c r="AR21" s="34">
        <f>IF(AQ21=0,0,IF(AQ21=AU21,4,IF(AQ21&gt;AU21,8,0)))</f>
        <v>0</v>
      </c>
      <c r="AS21" s="35"/>
      <c r="AT21" s="33" t="s">
        <v>26</v>
      </c>
      <c r="AU21" s="34">
        <f>SUM(AU18:AU20)</f>
        <v>478</v>
      </c>
      <c r="AV21" s="34">
        <f>IF(AU21=0,0,IF(AU21=AQ21,4,IF(AU21&gt;AQ21,8,0)))</f>
        <v>8</v>
      </c>
    </row>
    <row r="22" spans="1:48" ht="18.5" x14ac:dyDescent="0.45">
      <c r="A22" s="76"/>
      <c r="B22" s="33" t="s">
        <v>6</v>
      </c>
      <c r="C22" s="34"/>
      <c r="D22" s="36">
        <f>SUM(D18:D21)</f>
        <v>0</v>
      </c>
      <c r="E22" s="35"/>
      <c r="F22" s="33" t="s">
        <v>6</v>
      </c>
      <c r="G22" s="34"/>
      <c r="H22" s="36">
        <f>SUM(H18:H21)</f>
        <v>14</v>
      </c>
      <c r="I22" s="35"/>
      <c r="J22" s="33" t="s">
        <v>6</v>
      </c>
      <c r="K22" s="34"/>
      <c r="L22" s="36">
        <f>SUM(L18:L21)</f>
        <v>14</v>
      </c>
      <c r="M22" s="35"/>
      <c r="N22" s="33" t="s">
        <v>6</v>
      </c>
      <c r="O22" s="34"/>
      <c r="P22" s="36">
        <f>SUM(P18:P21)</f>
        <v>0</v>
      </c>
      <c r="Q22" s="74"/>
      <c r="R22" s="33" t="s">
        <v>6</v>
      </c>
      <c r="S22" s="34"/>
      <c r="T22" s="36">
        <f>SUM(T18:T21)</f>
        <v>14</v>
      </c>
      <c r="U22" s="35"/>
      <c r="V22" s="33" t="s">
        <v>6</v>
      </c>
      <c r="W22" s="34"/>
      <c r="X22" s="36">
        <f>SUM(X18:X21)</f>
        <v>0</v>
      </c>
      <c r="Y22" s="35"/>
      <c r="Z22" s="33" t="s">
        <v>6</v>
      </c>
      <c r="AA22" s="34"/>
      <c r="AB22" s="36">
        <f>SUM(AB18:AB21)</f>
        <v>14</v>
      </c>
      <c r="AC22" s="35"/>
      <c r="AD22" s="33" t="s">
        <v>6</v>
      </c>
      <c r="AE22" s="34"/>
      <c r="AF22" s="36">
        <f>SUM(AF18:AF21)</f>
        <v>0</v>
      </c>
      <c r="AG22" s="74"/>
      <c r="AH22" s="33" t="s">
        <v>6</v>
      </c>
      <c r="AI22" s="34"/>
      <c r="AJ22" s="36">
        <f>SUM(AJ18:AJ21)</f>
        <v>0</v>
      </c>
      <c r="AK22" s="35"/>
      <c r="AL22" s="33" t="s">
        <v>6</v>
      </c>
      <c r="AM22" s="34"/>
      <c r="AN22" s="36">
        <f>SUM(AN18:AN21)</f>
        <v>14</v>
      </c>
      <c r="AO22" s="35"/>
      <c r="AP22" s="33" t="s">
        <v>6</v>
      </c>
      <c r="AQ22" s="34"/>
      <c r="AR22" s="36">
        <f>SUM(AR18:AR21)</f>
        <v>0</v>
      </c>
      <c r="AS22" s="35"/>
      <c r="AT22" s="33" t="s">
        <v>6</v>
      </c>
      <c r="AU22" s="34"/>
      <c r="AV22" s="36">
        <f>SUM(AV18:AV21)</f>
        <v>14</v>
      </c>
    </row>
  </sheetData>
  <sheetProtection selectLockedCells="1"/>
  <mergeCells count="36">
    <mergeCell ref="Q7:Q13"/>
    <mergeCell ref="Q16:Q22"/>
    <mergeCell ref="J5:P5"/>
    <mergeCell ref="J7:L7"/>
    <mergeCell ref="N7:P7"/>
    <mergeCell ref="J16:L16"/>
    <mergeCell ref="N16:P16"/>
    <mergeCell ref="B5:H5"/>
    <mergeCell ref="A7:A13"/>
    <mergeCell ref="B7:D7"/>
    <mergeCell ref="F7:H7"/>
    <mergeCell ref="A16:A22"/>
    <mergeCell ref="B16:D16"/>
    <mergeCell ref="F16:H16"/>
    <mergeCell ref="Z5:AF5"/>
    <mergeCell ref="Z7:AB7"/>
    <mergeCell ref="AD7:AF7"/>
    <mergeCell ref="Z16:AB16"/>
    <mergeCell ref="AD16:AF16"/>
    <mergeCell ref="R5:X5"/>
    <mergeCell ref="R7:T7"/>
    <mergeCell ref="V7:X7"/>
    <mergeCell ref="R16:T16"/>
    <mergeCell ref="V16:X16"/>
    <mergeCell ref="AG16:AG22"/>
    <mergeCell ref="AH16:AJ16"/>
    <mergeCell ref="AL16:AN16"/>
    <mergeCell ref="AH5:AN5"/>
    <mergeCell ref="AG7:AG13"/>
    <mergeCell ref="AH7:AJ7"/>
    <mergeCell ref="AL7:AN7"/>
    <mergeCell ref="AP5:AV5"/>
    <mergeCell ref="AP7:AR7"/>
    <mergeCell ref="AT7:AV7"/>
    <mergeCell ref="AP16:AR16"/>
    <mergeCell ref="AT16:AV16"/>
  </mergeCells>
  <dataValidations count="3">
    <dataValidation type="list" allowBlank="1" showInputMessage="1" showErrorMessage="1" sqref="B11 AP20 AT20 B20 AD11 N20 N11 AH11 V20 AH20 AD20 R20" xr:uid="{00000000-0002-0000-0000-000001000000}">
      <formula1>INDIRECT(B7)</formula1>
    </dataValidation>
    <dataValidation type="list" allowBlank="1" showInputMessage="1" showErrorMessage="1" sqref="B10 AT19 B19 AP19 V19 N10 R19 AD19 AD10 AH10 AH19 N19" xr:uid="{00000000-0002-0000-0000-000002000000}">
      <formula1>INDIRECT(B7)</formula1>
    </dataValidation>
    <dataValidation type="list" allowBlank="1" showInputMessage="1" showErrorMessage="1" sqref="B9 AT18 B18 AP18 V18 N9 R18 AD18 AD9 AH9 AH18 N18" xr:uid="{00000000-0002-0000-0000-000003000000}">
      <formula1>INDIRECT(B7)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portrait" r:id="rId1"/>
  <headerFooter alignWithMargins="0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5"/>
  <sheetViews>
    <sheetView tabSelected="1" workbookViewId="0">
      <selection activeCell="I16" sqref="I16"/>
    </sheetView>
  </sheetViews>
  <sheetFormatPr defaultColWidth="8.7265625" defaultRowHeight="14.5" x14ac:dyDescent="0.35"/>
  <cols>
    <col min="1" max="1" width="4.1796875" style="1" customWidth="1"/>
    <col min="2" max="2" width="15.453125" style="1" customWidth="1"/>
    <col min="3" max="3" width="6.7265625" style="1" bestFit="1" customWidth="1"/>
    <col min="4" max="4" width="11.453125" style="1" customWidth="1"/>
    <col min="5" max="5" width="11.453125" style="1" bestFit="1" customWidth="1"/>
    <col min="6" max="6" width="9.453125" style="1" bestFit="1" customWidth="1"/>
    <col min="7" max="7" width="11" style="1" hidden="1" customWidth="1"/>
    <col min="8" max="8" width="17.26953125" style="1" hidden="1" customWidth="1"/>
    <col min="9" max="12" width="4.7265625" style="1" customWidth="1"/>
    <col min="13" max="14" width="9.1796875" style="1" customWidth="1"/>
    <col min="15" max="16" width="8.7265625" style="1"/>
    <col min="17" max="17" width="3" style="2" customWidth="1"/>
    <col min="18" max="18" width="16.7265625" style="1" customWidth="1"/>
    <col min="19" max="24" width="8.7265625" style="1"/>
    <col min="25" max="25" width="6.7265625" style="1" customWidth="1"/>
    <col min="26" max="16384" width="8.7265625" style="1"/>
  </cols>
  <sheetData>
    <row r="1" spans="1:9" ht="18.5" x14ac:dyDescent="0.45">
      <c r="A1" s="7" t="str">
        <f>Perustiedot!$B$1</f>
        <v>SUOMEN KEILAILULIITTO</v>
      </c>
      <c r="E1" s="6" t="str">
        <f>Perustiedot!$B$2</f>
        <v>NAISTEN SM-LIIGA</v>
      </c>
    </row>
    <row r="2" spans="1:9" x14ac:dyDescent="0.35">
      <c r="E2" s="2"/>
    </row>
    <row r="3" spans="1:9" x14ac:dyDescent="0.35">
      <c r="A3" s="1" t="str">
        <f>Otteluohjelma!$A$7</f>
        <v>SM-LIIGAKARSINTA</v>
      </c>
      <c r="E3" s="21">
        <f>Otteluohjelma!$D$7</f>
        <v>44359</v>
      </c>
      <c r="H3" s="1" t="str">
        <f>Otteluohjelma!$G$7</f>
        <v>Lahti</v>
      </c>
    </row>
    <row r="4" spans="1:9" ht="15.5" x14ac:dyDescent="0.35">
      <c r="A4" s="6"/>
      <c r="D4" s="2"/>
      <c r="E4" s="2"/>
      <c r="G4" s="5"/>
    </row>
    <row r="5" spans="1:9" x14ac:dyDescent="0.35">
      <c r="A5" s="18" t="s">
        <v>9</v>
      </c>
      <c r="B5" s="57" t="s">
        <v>10</v>
      </c>
      <c r="C5" s="55" t="s">
        <v>11</v>
      </c>
      <c r="D5" s="55" t="s">
        <v>36</v>
      </c>
      <c r="E5" s="55" t="s">
        <v>12</v>
      </c>
      <c r="F5" s="55" t="s">
        <v>17</v>
      </c>
      <c r="G5" s="58" t="s">
        <v>38</v>
      </c>
      <c r="H5" s="55" t="s">
        <v>59</v>
      </c>
    </row>
    <row r="6" spans="1:9" x14ac:dyDescent="0.35">
      <c r="A6" s="66" t="s">
        <v>13</v>
      </c>
      <c r="B6" s="66" t="s">
        <v>60</v>
      </c>
      <c r="C6" s="65">
        <v>6</v>
      </c>
      <c r="D6" s="65">
        <v>66</v>
      </c>
      <c r="E6" s="65">
        <v>3067</v>
      </c>
      <c r="F6" s="68">
        <v>511.16666666666669</v>
      </c>
      <c r="G6" s="65">
        <v>66003.066999999995</v>
      </c>
      <c r="H6" s="64">
        <v>6</v>
      </c>
    </row>
    <row r="7" spans="1:9" ht="15" thickBot="1" x14ac:dyDescent="0.4">
      <c r="A7" s="59" t="s">
        <v>14</v>
      </c>
      <c r="B7" s="59" t="s">
        <v>61</v>
      </c>
      <c r="C7" s="67">
        <v>6</v>
      </c>
      <c r="D7" s="67">
        <v>56</v>
      </c>
      <c r="E7" s="67">
        <v>3042</v>
      </c>
      <c r="F7" s="60">
        <v>507</v>
      </c>
      <c r="G7" s="67">
        <v>56003.042000000001</v>
      </c>
      <c r="H7" s="64">
        <v>6</v>
      </c>
    </row>
    <row r="8" spans="1:9" x14ac:dyDescent="0.35">
      <c r="A8" s="61" t="s">
        <v>15</v>
      </c>
      <c r="B8" s="61" t="s">
        <v>49</v>
      </c>
      <c r="C8" s="69">
        <v>6</v>
      </c>
      <c r="D8" s="69">
        <v>46</v>
      </c>
      <c r="E8" s="69">
        <v>2925</v>
      </c>
      <c r="F8" s="62">
        <v>487.5</v>
      </c>
      <c r="G8" s="69">
        <v>46002.925000000003</v>
      </c>
      <c r="H8" s="65">
        <v>6</v>
      </c>
    </row>
    <row r="9" spans="1:9" ht="15" thickBot="1" x14ac:dyDescent="0.4">
      <c r="A9" s="66" t="s">
        <v>16</v>
      </c>
      <c r="B9" s="66" t="s">
        <v>55</v>
      </c>
      <c r="C9" s="65">
        <v>0</v>
      </c>
      <c r="D9" s="65">
        <v>0</v>
      </c>
      <c r="E9" s="65">
        <v>0</v>
      </c>
      <c r="F9" s="68" t="e">
        <v>#DIV/0!</v>
      </c>
      <c r="G9" s="65">
        <v>0</v>
      </c>
      <c r="H9" s="67">
        <v>0</v>
      </c>
    </row>
    <row r="10" spans="1:9" x14ac:dyDescent="0.35">
      <c r="A10" s="54"/>
      <c r="B10" s="66" t="s">
        <v>19</v>
      </c>
      <c r="C10" s="65">
        <v>18</v>
      </c>
      <c r="D10" s="65">
        <v>168</v>
      </c>
      <c r="E10" s="65">
        <v>9034</v>
      </c>
      <c r="F10" s="68">
        <v>501.88888888888891</v>
      </c>
      <c r="G10" s="65">
        <v>168009.03400000001</v>
      </c>
      <c r="H10" s="65">
        <v>18</v>
      </c>
    </row>
    <row r="11" spans="1:9" x14ac:dyDescent="0.35">
      <c r="A11" s="41"/>
      <c r="B11" s="52"/>
      <c r="C11" s="52"/>
      <c r="D11" s="52"/>
      <c r="E11" s="52"/>
      <c r="F11" s="52"/>
      <c r="G11" s="52"/>
      <c r="H11"/>
    </row>
    <row r="12" spans="1:9" x14ac:dyDescent="0.35">
      <c r="A12" s="41"/>
      <c r="B12"/>
      <c r="C12"/>
      <c r="D12"/>
      <c r="E12"/>
      <c r="F12"/>
      <c r="G12"/>
      <c r="H12"/>
    </row>
    <row r="13" spans="1:9" x14ac:dyDescent="0.35">
      <c r="A13" s="53" t="s">
        <v>42</v>
      </c>
      <c r="B13"/>
      <c r="C13"/>
      <c r="D13"/>
      <c r="E13"/>
      <c r="F13"/>
      <c r="G13"/>
      <c r="H13"/>
    </row>
    <row r="14" spans="1:9" ht="15" thickBot="1" x14ac:dyDescent="0.4">
      <c r="A14" s="77" t="str">
        <f>'Tulokset-K1'!$B$7&amp;" - "&amp;'Tulokset-K1'!$F$7</f>
        <v>Uljas - BooM</v>
      </c>
      <c r="B14" s="77"/>
      <c r="C14" s="52" t="str">
        <f>IF('Tulokset-K1'!$C$12=0,"",'Tulokset-K1'!$D$13&amp;" - "&amp;'Tulokset-K1'!$H$13)</f>
        <v>12 - 2</v>
      </c>
      <c r="D14" s="52"/>
      <c r="E14" s="77" t="str">
        <f>'Tulokset-K1'!$J$7&amp;" - "&amp;'Tulokset-K1'!$N$7</f>
        <v>Ke-Ro - Uljas</v>
      </c>
      <c r="F14" s="77"/>
      <c r="G14" s="19" t="str">
        <f>IF('Tulokset-K1'!$C$12=0,"",'Tulokset-K1'!$D$13&amp;" - "&amp;'Tulokset-K1'!$H$13)</f>
        <v>12 - 2</v>
      </c>
      <c r="H14" t="str">
        <f>IF('Tulokset-K1'!$K$12=0,"",'Tulokset-K1'!$L$13&amp;" - "&amp;'Tulokset-K1'!$P$13)</f>
        <v>14 - 0</v>
      </c>
      <c r="I14" s="1" t="s">
        <v>70</v>
      </c>
    </row>
    <row r="15" spans="1:9" x14ac:dyDescent="0.35">
      <c r="A15" s="77" t="str">
        <f>'Tulokset-K1'!$B$16&amp;" - "&amp;'Tulokset-K1'!$F$16</f>
        <v>WBT - Ke-Ro</v>
      </c>
      <c r="B15" s="77"/>
      <c r="C15" s="52" t="s">
        <v>69</v>
      </c>
      <c r="D15" s="52"/>
      <c r="E15" s="77" t="str">
        <f>'Tulokset-K1'!$J$16&amp;" - "&amp;'Tulokset-K1'!$N$16</f>
        <v>BooM - WBT</v>
      </c>
      <c r="F15" s="77"/>
      <c r="G15" s="22" t="str">
        <f>IF('Tulokset-K1'!$C$21=0,"",'Tulokset-K1'!$D$22&amp;" - "&amp;'Tulokset-K1'!$H$22)</f>
        <v/>
      </c>
      <c r="H15" t="str">
        <f>IF('Tulokset-K1'!$K$21=0,"",'Tulokset-K1'!$L$22&amp;" - "&amp;'Tulokset-K1'!$P$22)</f>
        <v>14 - 0</v>
      </c>
      <c r="I15" s="1" t="s">
        <v>70</v>
      </c>
    </row>
    <row r="16" spans="1:9" x14ac:dyDescent="0.35">
      <c r="A16" s="78"/>
      <c r="B16" s="78"/>
      <c r="C16"/>
      <c r="D16"/>
    </row>
    <row r="17" spans="1:17" x14ac:dyDescent="0.35">
      <c r="A17" s="3" t="s">
        <v>43</v>
      </c>
      <c r="B17"/>
      <c r="C17"/>
      <c r="D17"/>
      <c r="E17" s="3" t="s">
        <v>44</v>
      </c>
      <c r="F17"/>
      <c r="G17"/>
    </row>
    <row r="18" spans="1:17" x14ac:dyDescent="0.35">
      <c r="A18" s="78" t="str">
        <f>'Tulokset-K1'!$R$7&amp;" - "&amp;'Tulokset-K1'!$V$7</f>
        <v>Ke-Ro - BooM</v>
      </c>
      <c r="B18" s="78"/>
      <c r="C18" t="str">
        <f>IF('Tulokset-K1'!$S$12=0,"",'Tulokset-K1'!$T$13&amp;" - "&amp;'Tulokset-K1'!$X$13)</f>
        <v>2 - 12</v>
      </c>
      <c r="D18"/>
      <c r="E18" s="78" t="str">
        <f>'Tulokset-K1'!$Z$7&amp;" - "&amp;'Tulokset-K1'!$AD$7</f>
        <v>BooM - Uljas</v>
      </c>
      <c r="F18" s="78"/>
      <c r="G18" t="str">
        <f>IF('Tulokset-K1'!$C$12=0,"",'Tulokset-K1'!$D$13&amp;" - "&amp;'Tulokset-K1'!$H$13)</f>
        <v>12 - 2</v>
      </c>
      <c r="H18" t="str">
        <f>IF('Tulokset-K1'!$AA$12=0,"",'Tulokset-K1'!$AB$13&amp;" - "&amp;'Tulokset-K1'!$AF$13)</f>
        <v>12 - 2</v>
      </c>
      <c r="I18" s="71" t="s">
        <v>71</v>
      </c>
    </row>
    <row r="19" spans="1:17" x14ac:dyDescent="0.35">
      <c r="A19" s="78" t="str">
        <f>'Tulokset-K1'!$R$16&amp;" - "&amp;'Tulokset-K1'!$V$16</f>
        <v>Uljas - WBT</v>
      </c>
      <c r="B19" s="78"/>
      <c r="C19" t="str">
        <f>IF('Tulokset-K1'!$S$21=0,"",'Tulokset-K1'!$T$22&amp;" - "&amp;'Tulokset-K1'!$X$22)</f>
        <v>14 - 0</v>
      </c>
      <c r="D19"/>
      <c r="E19" s="78" t="str">
        <f>'Tulokset-K1'!$Z$16&amp;" - "&amp;'Tulokset-K1'!$AD$16</f>
        <v>Ke-Ro - WBT</v>
      </c>
      <c r="F19" s="78"/>
      <c r="G19" t="str">
        <f>IF('Tulokset-K1'!$C$21=0,"",'Tulokset-K1'!$D$22&amp;" - "&amp;'Tulokset-K1'!$H$22)</f>
        <v/>
      </c>
      <c r="H19" t="str">
        <f>IF('Tulokset-K1'!$AA$21=0,"",'Tulokset-K1'!$AB$22&amp;" - "&amp;'Tulokset-K1'!$AF$22)</f>
        <v>14 - 0</v>
      </c>
      <c r="I19" s="1" t="s">
        <v>70</v>
      </c>
    </row>
    <row r="20" spans="1:17" x14ac:dyDescent="0.35">
      <c r="A20" s="78"/>
      <c r="B20" s="78"/>
      <c r="C20"/>
      <c r="D20"/>
      <c r="H20"/>
    </row>
    <row r="21" spans="1:17" x14ac:dyDescent="0.35">
      <c r="A21" s="3" t="s">
        <v>45</v>
      </c>
      <c r="B21"/>
      <c r="C21"/>
      <c r="D21"/>
      <c r="E21" s="3" t="s">
        <v>46</v>
      </c>
      <c r="F21"/>
      <c r="G21"/>
      <c r="H21"/>
    </row>
    <row r="22" spans="1:17" x14ac:dyDescent="0.35">
      <c r="A22" s="78" t="str">
        <f>'Tulokset-K1'!$AH$7&amp;" - "&amp;'Tulokset-K1'!$AL$7</f>
        <v>Uljas - Ke-Ro</v>
      </c>
      <c r="B22" s="78"/>
      <c r="C22" t="str">
        <f>IF('Tulokset-K1'!$AI$12=0,"",'Tulokset-K1'!$AJ$13&amp;" - "&amp;'Tulokset-K1'!$AN$13)</f>
        <v>4 - 10</v>
      </c>
      <c r="D22"/>
      <c r="E22" s="78" t="str">
        <f>'Tulokset-K1'!$AP$7&amp;" - "&amp;'Tulokset-K1'!$AT$7</f>
        <v>BooM - Ke-Ro</v>
      </c>
      <c r="F22" s="78"/>
      <c r="G22"/>
      <c r="H22" t="str">
        <f>IF('Tulokset-K1'!$AQ$12=0,"",'Tulokset-K1'!$AR$13&amp;" - "&amp;'Tulokset-K1'!$AV$13)</f>
        <v>2 - 12</v>
      </c>
      <c r="I22" s="71" t="s">
        <v>72</v>
      </c>
    </row>
    <row r="23" spans="1:17" x14ac:dyDescent="0.35">
      <c r="A23" s="78" t="str">
        <f>'Tulokset-K1'!$AH$16&amp;" - "&amp;'Tulokset-K1'!$AL$16</f>
        <v>WBT - BooM</v>
      </c>
      <c r="B23" s="78"/>
      <c r="C23" t="s">
        <v>69</v>
      </c>
      <c r="D23"/>
      <c r="E23" s="78" t="str">
        <f>'Tulokset-K1'!$AP$16&amp;" - "&amp;'Tulokset-K1'!$AT$16</f>
        <v>WBT - Uljas</v>
      </c>
      <c r="F23" s="78"/>
      <c r="G23"/>
      <c r="H23" t="str">
        <f>IF('Tulokset-K1'!$AQ$21=0,"",'Tulokset-K1'!$AR$22&amp;" - "&amp;'Tulokset-K1'!$AV$22)</f>
        <v/>
      </c>
      <c r="I23" s="1" t="s">
        <v>69</v>
      </c>
    </row>
    <row r="24" spans="1:17" x14ac:dyDescent="0.35">
      <c r="A24" s="78"/>
      <c r="B24" s="78"/>
      <c r="C24"/>
      <c r="D24"/>
    </row>
    <row r="25" spans="1:17" x14ac:dyDescent="0.35">
      <c r="A25" s="78"/>
      <c r="B25" s="78"/>
      <c r="C25"/>
      <c r="D25"/>
    </row>
    <row r="26" spans="1:17" x14ac:dyDescent="0.35">
      <c r="A26" s="78"/>
      <c r="B26" s="78"/>
      <c r="C26"/>
      <c r="D26"/>
    </row>
    <row r="27" spans="1:17" x14ac:dyDescent="0.35">
      <c r="A27" s="78"/>
      <c r="B27" s="78"/>
      <c r="C27"/>
      <c r="D27"/>
    </row>
    <row r="28" spans="1:17" x14ac:dyDescent="0.35">
      <c r="A28" s="78"/>
      <c r="B28" s="78"/>
      <c r="C28"/>
      <c r="D28"/>
    </row>
    <row r="29" spans="1:17" x14ac:dyDescent="0.35">
      <c r="A29" s="78"/>
      <c r="B29" s="78"/>
      <c r="C29"/>
      <c r="D29"/>
    </row>
    <row r="30" spans="1:17" x14ac:dyDescent="0.35">
      <c r="A30" s="78"/>
      <c r="B30" s="78"/>
      <c r="C30"/>
      <c r="D30"/>
    </row>
    <row r="31" spans="1:17" x14ac:dyDescent="0.35">
      <c r="A31" s="78"/>
      <c r="B31" s="78"/>
      <c r="C31"/>
      <c r="D31"/>
    </row>
    <row r="32" spans="1:17" x14ac:dyDescent="0.35">
      <c r="Q32" s="1"/>
    </row>
    <row r="33" spans="17:17" x14ac:dyDescent="0.35">
      <c r="Q33" s="1"/>
    </row>
    <row r="34" spans="17:17" x14ac:dyDescent="0.35">
      <c r="Q34" s="1"/>
    </row>
    <row r="35" spans="17:17" x14ac:dyDescent="0.35">
      <c r="Q35" s="1"/>
    </row>
    <row r="36" spans="17:17" x14ac:dyDescent="0.35">
      <c r="Q36" s="1"/>
    </row>
    <row r="37" spans="17:17" x14ac:dyDescent="0.35">
      <c r="Q37" s="1"/>
    </row>
    <row r="38" spans="17:17" x14ac:dyDescent="0.35">
      <c r="Q38" s="1"/>
    </row>
    <row r="39" spans="17:17" x14ac:dyDescent="0.35">
      <c r="Q39" s="1"/>
    </row>
    <row r="40" spans="17:17" x14ac:dyDescent="0.35">
      <c r="Q40" s="1"/>
    </row>
    <row r="41" spans="17:17" x14ac:dyDescent="0.35">
      <c r="Q41" s="1"/>
    </row>
    <row r="42" spans="17:17" x14ac:dyDescent="0.35">
      <c r="Q42" s="1"/>
    </row>
    <row r="43" spans="17:17" x14ac:dyDescent="0.35">
      <c r="Q43" s="1"/>
    </row>
    <row r="44" spans="17:17" x14ac:dyDescent="0.35">
      <c r="Q44" s="1"/>
    </row>
    <row r="45" spans="17:17" x14ac:dyDescent="0.35">
      <c r="Q45" s="1"/>
    </row>
  </sheetData>
  <sheetProtection selectLockedCells="1" pivotTables="0"/>
  <sortState xmlns:xlrd2="http://schemas.microsoft.com/office/spreadsheetml/2017/richdata2" ref="B6:E19">
    <sortCondition descending="1" ref="D6:D19"/>
    <sortCondition descending="1" ref="E6:E19"/>
  </sortState>
  <mergeCells count="22">
    <mergeCell ref="E23:F23"/>
    <mergeCell ref="E14:F14"/>
    <mergeCell ref="E15:F15"/>
    <mergeCell ref="E18:F18"/>
    <mergeCell ref="E19:F19"/>
    <mergeCell ref="E22:F22"/>
    <mergeCell ref="A14:B14"/>
    <mergeCell ref="A15:B15"/>
    <mergeCell ref="A30:B30"/>
    <mergeCell ref="A31:B31"/>
    <mergeCell ref="A24:B24"/>
    <mergeCell ref="A25:B25"/>
    <mergeCell ref="A26:B26"/>
    <mergeCell ref="A27:B27"/>
    <mergeCell ref="A28:B28"/>
    <mergeCell ref="A29:B29"/>
    <mergeCell ref="A20:B20"/>
    <mergeCell ref="A22:B22"/>
    <mergeCell ref="A23:B23"/>
    <mergeCell ref="A16:B16"/>
    <mergeCell ref="A18:B18"/>
    <mergeCell ref="A19:B19"/>
  </mergeCells>
  <pageMargins left="0.25" right="0.25" top="0.75" bottom="0.75" header="0.3" footer="0.3"/>
  <pageSetup paperSize="9" firstPageNumber="0" fitToHeight="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NSM_ST_K1">
                <anchor moveWithCells="1" sizeWithCells="1">
                  <from>
                    <xdr:col>9</xdr:col>
                    <xdr:colOff>57150</xdr:colOff>
                    <xdr:row>0</xdr:row>
                    <xdr:rowOff>69850</xdr:rowOff>
                  </from>
                  <to>
                    <xdr:col>10</xdr:col>
                    <xdr:colOff>285750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/>
  <dimension ref="A1:Q19"/>
  <sheetViews>
    <sheetView workbookViewId="0">
      <selection activeCell="C8" sqref="C8"/>
    </sheetView>
  </sheetViews>
  <sheetFormatPr defaultRowHeight="12.5" x14ac:dyDescent="0.25"/>
  <cols>
    <col min="1" max="1" width="32.54296875" customWidth="1"/>
    <col min="2" max="2" width="10.453125" customWidth="1"/>
    <col min="3" max="3" width="6" customWidth="1"/>
    <col min="4" max="4" width="5.26953125" bestFit="1" customWidth="1"/>
    <col min="5" max="5" width="7.54296875" customWidth="1"/>
    <col min="6" max="6" width="6.54296875" bestFit="1" customWidth="1"/>
    <col min="7" max="7" width="11" hidden="1" customWidth="1"/>
  </cols>
  <sheetData>
    <row r="1" spans="1:17" s="1" customFormat="1" ht="18.5" x14ac:dyDescent="0.45">
      <c r="A1" s="7" t="str">
        <f>Perustiedot!$B$1</f>
        <v>SUOMEN KEILAILULIITTO</v>
      </c>
      <c r="B1" s="6" t="str">
        <f>Perustiedot!$B$2</f>
        <v>NAISTEN SM-LIIGA</v>
      </c>
      <c r="Q1" s="2"/>
    </row>
    <row r="2" spans="1:17" s="1" customFormat="1" ht="14.5" x14ac:dyDescent="0.35">
      <c r="E2" s="2"/>
      <c r="Q2" s="2"/>
    </row>
    <row r="3" spans="1:17" s="1" customFormat="1" ht="14.5" x14ac:dyDescent="0.35">
      <c r="A3" s="3" t="s">
        <v>40</v>
      </c>
      <c r="E3" s="2"/>
      <c r="Q3" s="2"/>
    </row>
    <row r="4" spans="1:17" s="1" customFormat="1" ht="14.5" x14ac:dyDescent="0.35">
      <c r="E4" s="2"/>
      <c r="Q4" s="2"/>
    </row>
    <row r="5" spans="1:17" s="1" customFormat="1" ht="14.5" x14ac:dyDescent="0.35">
      <c r="A5" s="1" t="str">
        <f>Otteluohjelma!$A$7</f>
        <v>SM-LIIGAKARSINTA</v>
      </c>
      <c r="B5" s="21">
        <f>Otteluohjelma!$D$7</f>
        <v>44359</v>
      </c>
      <c r="F5" s="1" t="str">
        <f>Otteluohjelma!$G$7</f>
        <v>Lahti</v>
      </c>
      <c r="I5" s="5"/>
      <c r="J5" s="5"/>
      <c r="Q5" s="2"/>
    </row>
    <row r="6" spans="1:17" s="1" customFormat="1" ht="15.5" x14ac:dyDescent="0.35">
      <c r="A6" s="6"/>
      <c r="D6" s="2"/>
      <c r="E6" s="2"/>
      <c r="G6" s="5"/>
      <c r="Q6" s="2"/>
    </row>
    <row r="7" spans="1:17" x14ac:dyDescent="0.25">
      <c r="A7" s="57" t="s">
        <v>18</v>
      </c>
      <c r="B7" s="57" t="s">
        <v>10</v>
      </c>
      <c r="C7" s="58" t="s">
        <v>4</v>
      </c>
      <c r="D7" s="58" t="s">
        <v>7</v>
      </c>
      <c r="E7" s="55" t="s">
        <v>5</v>
      </c>
      <c r="F7" s="58" t="s">
        <v>22</v>
      </c>
      <c r="G7" s="55" t="s">
        <v>38</v>
      </c>
    </row>
    <row r="8" spans="1:17" x14ac:dyDescent="0.25">
      <c r="A8" s="55" t="s">
        <v>68</v>
      </c>
      <c r="B8" s="55" t="s">
        <v>61</v>
      </c>
      <c r="C8" s="64">
        <v>6</v>
      </c>
      <c r="D8" s="64">
        <v>1132</v>
      </c>
      <c r="E8" s="64">
        <v>12</v>
      </c>
      <c r="F8" s="56">
        <v>188.66666666666666</v>
      </c>
      <c r="G8" s="64">
        <v>12001.132</v>
      </c>
    </row>
    <row r="9" spans="1:17" x14ac:dyDescent="0.25">
      <c r="A9" s="55" t="s">
        <v>63</v>
      </c>
      <c r="B9" s="55" t="s">
        <v>60</v>
      </c>
      <c r="C9" s="64">
        <v>6</v>
      </c>
      <c r="D9" s="64">
        <v>1056</v>
      </c>
      <c r="E9" s="64">
        <v>8</v>
      </c>
      <c r="F9" s="56">
        <v>176</v>
      </c>
      <c r="G9" s="64">
        <v>8001.0559999999996</v>
      </c>
    </row>
    <row r="10" spans="1:17" x14ac:dyDescent="0.25">
      <c r="A10" s="55" t="s">
        <v>51</v>
      </c>
      <c r="B10" s="55" t="s">
        <v>49</v>
      </c>
      <c r="C10" s="64">
        <v>5</v>
      </c>
      <c r="D10" s="64">
        <v>865</v>
      </c>
      <c r="E10" s="64">
        <v>6</v>
      </c>
      <c r="F10" s="56">
        <v>173</v>
      </c>
      <c r="G10" s="64">
        <v>6000.8649999999998</v>
      </c>
    </row>
    <row r="11" spans="1:17" x14ac:dyDescent="0.25">
      <c r="A11" s="55" t="s">
        <v>62</v>
      </c>
      <c r="B11" s="55" t="s">
        <v>60</v>
      </c>
      <c r="C11" s="64">
        <v>6</v>
      </c>
      <c r="D11" s="64">
        <v>1031</v>
      </c>
      <c r="E11" s="64">
        <v>10</v>
      </c>
      <c r="F11" s="56">
        <v>171.83333333333334</v>
      </c>
      <c r="G11" s="64">
        <v>10001.031000000001</v>
      </c>
    </row>
    <row r="12" spans="1:17" x14ac:dyDescent="0.25">
      <c r="A12" s="55" t="s">
        <v>65</v>
      </c>
      <c r="B12" s="55" t="s">
        <v>61</v>
      </c>
      <c r="C12" s="64">
        <v>5</v>
      </c>
      <c r="D12" s="64">
        <v>829</v>
      </c>
      <c r="E12" s="64">
        <v>2</v>
      </c>
      <c r="F12" s="56">
        <v>165.8</v>
      </c>
      <c r="G12" s="64">
        <v>2000.829</v>
      </c>
    </row>
    <row r="13" spans="1:17" x14ac:dyDescent="0.25">
      <c r="A13" s="55" t="s">
        <v>64</v>
      </c>
      <c r="B13" s="55" t="s">
        <v>60</v>
      </c>
      <c r="C13" s="64">
        <v>6</v>
      </c>
      <c r="D13" s="64">
        <v>980</v>
      </c>
      <c r="E13" s="64">
        <v>8</v>
      </c>
      <c r="F13" s="56">
        <v>163.33333333333334</v>
      </c>
      <c r="G13" s="64">
        <v>8000.98</v>
      </c>
    </row>
    <row r="14" spans="1:17" x14ac:dyDescent="0.25">
      <c r="A14" s="55" t="s">
        <v>53</v>
      </c>
      <c r="B14" s="55" t="s">
        <v>49</v>
      </c>
      <c r="C14" s="64">
        <v>5</v>
      </c>
      <c r="D14" s="64">
        <v>809</v>
      </c>
      <c r="E14" s="64">
        <v>6</v>
      </c>
      <c r="F14" s="56">
        <v>161.80000000000001</v>
      </c>
      <c r="G14" s="64">
        <v>6000.8090000000002</v>
      </c>
      <c r="I14" t="s">
        <v>54</v>
      </c>
    </row>
    <row r="15" spans="1:17" x14ac:dyDescent="0.25">
      <c r="A15" s="55" t="s">
        <v>50</v>
      </c>
      <c r="B15" s="55" t="s">
        <v>49</v>
      </c>
      <c r="C15" s="64">
        <v>4</v>
      </c>
      <c r="D15" s="64">
        <v>639</v>
      </c>
      <c r="E15" s="64">
        <v>6</v>
      </c>
      <c r="F15" s="56">
        <v>159.75</v>
      </c>
      <c r="G15" s="64">
        <v>6000.6390000000001</v>
      </c>
    </row>
    <row r="16" spans="1:17" x14ac:dyDescent="0.25">
      <c r="A16" s="55" t="s">
        <v>66</v>
      </c>
      <c r="B16" s="55" t="s">
        <v>61</v>
      </c>
      <c r="C16" s="64">
        <v>5</v>
      </c>
      <c r="D16" s="64">
        <v>797</v>
      </c>
      <c r="E16" s="64">
        <v>6</v>
      </c>
      <c r="F16" s="56">
        <v>159.4</v>
      </c>
      <c r="G16" s="64">
        <v>6000.7969999999996</v>
      </c>
    </row>
    <row r="17" spans="1:7" x14ac:dyDescent="0.25">
      <c r="A17" s="55" t="s">
        <v>52</v>
      </c>
      <c r="B17" s="55" t="s">
        <v>49</v>
      </c>
      <c r="C17" s="64">
        <v>4</v>
      </c>
      <c r="D17" s="64">
        <v>612</v>
      </c>
      <c r="E17" s="64">
        <v>4</v>
      </c>
      <c r="F17" s="56">
        <v>153</v>
      </c>
      <c r="G17" s="64">
        <v>4000.6120000000001</v>
      </c>
    </row>
    <row r="18" spans="1:7" x14ac:dyDescent="0.25">
      <c r="A18" s="55" t="s">
        <v>67</v>
      </c>
      <c r="B18" s="55" t="s">
        <v>61</v>
      </c>
      <c r="C18" s="64">
        <v>2</v>
      </c>
      <c r="D18" s="64">
        <v>284</v>
      </c>
      <c r="E18" s="64">
        <v>4</v>
      </c>
      <c r="F18" s="56">
        <v>142</v>
      </c>
      <c r="G18" s="64">
        <v>4000.2840000000001</v>
      </c>
    </row>
    <row r="19" spans="1:7" x14ac:dyDescent="0.25">
      <c r="A19" s="55" t="s">
        <v>19</v>
      </c>
      <c r="C19" s="64">
        <v>54</v>
      </c>
      <c r="D19" s="64">
        <v>9034</v>
      </c>
      <c r="E19" s="64">
        <v>72</v>
      </c>
      <c r="F19" s="56">
        <v>167.2962962962963</v>
      </c>
      <c r="G19" s="64">
        <v>72009.034</v>
      </c>
    </row>
  </sheetData>
  <sortState xmlns:xlrd2="http://schemas.microsoft.com/office/spreadsheetml/2017/richdata2" ref="A5:E24">
    <sortCondition descending="1" ref="E5"/>
  </sortState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5" name="Button 5">
              <controlPr defaultSize="0" print="0" autoFill="0" autoPict="0" macro="[0]!HK_K1">
                <anchor moveWithCells="1" sizeWithCells="1">
                  <from>
                    <xdr:col>7</xdr:col>
                    <xdr:colOff>12700</xdr:colOff>
                    <xdr:row>0</xdr:row>
                    <xdr:rowOff>76200</xdr:rowOff>
                  </from>
                  <to>
                    <xdr:col>7</xdr:col>
                    <xdr:colOff>514350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D31"/>
  <sheetViews>
    <sheetView zoomScale="90" zoomScaleNormal="90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5" x14ac:dyDescent="0.25"/>
  <cols>
    <col min="1" max="1" width="13.54296875" style="11" customWidth="1"/>
    <col min="2" max="3" width="8.26953125" bestFit="1" customWidth="1"/>
    <col min="4" max="4" width="8.26953125" customWidth="1"/>
    <col min="5" max="5" width="5.1796875" customWidth="1"/>
  </cols>
  <sheetData>
    <row r="1" spans="1:4" ht="18.5" x14ac:dyDescent="0.45">
      <c r="A1" s="14" t="str">
        <f>Perustiedot!$B$1</f>
        <v>SUOMEN KEILAILULIITTO</v>
      </c>
      <c r="B1" s="1"/>
    </row>
    <row r="2" spans="1:4" ht="14.5" x14ac:dyDescent="0.35">
      <c r="A2" s="15"/>
      <c r="B2" s="1"/>
    </row>
    <row r="3" spans="1:4" ht="15.5" x14ac:dyDescent="0.35">
      <c r="A3" s="16" t="str">
        <f>Perustiedot!$B$2</f>
        <v>NAISTEN SM-LIIGA</v>
      </c>
      <c r="B3" s="1"/>
    </row>
    <row r="4" spans="1:4" ht="14.5" x14ac:dyDescent="0.35">
      <c r="A4" s="15"/>
      <c r="B4" s="1"/>
    </row>
    <row r="5" spans="1:4" ht="14.5" x14ac:dyDescent="0.35">
      <c r="A5" s="15" t="s">
        <v>35</v>
      </c>
      <c r="B5" s="1"/>
    </row>
    <row r="6" spans="1:4" ht="14.5" x14ac:dyDescent="0.35">
      <c r="A6" s="15"/>
      <c r="B6" s="1"/>
    </row>
    <row r="7" spans="1:4" s="13" customFormat="1" ht="13" x14ac:dyDescent="0.3">
      <c r="A7" s="8" t="s">
        <v>10</v>
      </c>
      <c r="B7" s="9" t="s">
        <v>23</v>
      </c>
      <c r="C7" s="9" t="s">
        <v>37</v>
      </c>
      <c r="D7" s="9" t="s">
        <v>11</v>
      </c>
    </row>
    <row r="8" spans="1:4" ht="14.5" x14ac:dyDescent="0.35">
      <c r="A8" s="1" t="str">
        <f>'Tulokset-K1'!$B$7</f>
        <v>Uljas</v>
      </c>
      <c r="B8" s="10">
        <f>'Tulokset-K1'!$C$12</f>
        <v>499</v>
      </c>
      <c r="C8" s="10">
        <f>'Tulokset-K1'!$D$13</f>
        <v>12</v>
      </c>
      <c r="D8" s="10">
        <f>IF(B8&gt;0,1,0)</f>
        <v>1</v>
      </c>
    </row>
    <row r="9" spans="1:4" ht="14.5" x14ac:dyDescent="0.35">
      <c r="A9" s="1" t="str">
        <f>'Tulokset-K1'!$F$7</f>
        <v>BooM</v>
      </c>
      <c r="B9" s="10">
        <f>'Tulokset-K1'!$G$12</f>
        <v>467</v>
      </c>
      <c r="C9" s="10">
        <f>'Tulokset-K1'!$H$13</f>
        <v>2</v>
      </c>
      <c r="D9" s="10">
        <f t="shared" ref="D9:D31" si="0">IF(B9&gt;0,1,0)</f>
        <v>1</v>
      </c>
    </row>
    <row r="10" spans="1:4" ht="14.5" x14ac:dyDescent="0.35">
      <c r="A10" s="1" t="str">
        <f>'Tulokset-K1'!$B$16</f>
        <v>WBT</v>
      </c>
      <c r="B10" s="10">
        <f>'Tulokset-K1'!$C$21</f>
        <v>0</v>
      </c>
      <c r="C10" s="10">
        <f>'Tulokset-K1'!$D$22</f>
        <v>0</v>
      </c>
      <c r="D10" s="10">
        <f t="shared" si="0"/>
        <v>0</v>
      </c>
    </row>
    <row r="11" spans="1:4" ht="14.5" x14ac:dyDescent="0.35">
      <c r="A11" s="1" t="str">
        <f>'Tulokset-K1'!$F$16</f>
        <v>Ke-Ro</v>
      </c>
      <c r="B11" s="10">
        <f>'Tulokset-K1'!$G$21</f>
        <v>439</v>
      </c>
      <c r="C11" s="10">
        <f>'Tulokset-K1'!$H$22</f>
        <v>14</v>
      </c>
      <c r="D11" s="10">
        <f t="shared" si="0"/>
        <v>1</v>
      </c>
    </row>
    <row r="12" spans="1:4" ht="14.5" x14ac:dyDescent="0.35">
      <c r="A12" s="1" t="str">
        <f>'Tulokset-K1'!$J$7</f>
        <v>Ke-Ro</v>
      </c>
      <c r="B12" s="10">
        <f>'Tulokset-K1'!$K$12</f>
        <v>558</v>
      </c>
      <c r="C12" s="10">
        <f>'Tulokset-K1'!$L$13</f>
        <v>14</v>
      </c>
      <c r="D12" s="10">
        <f t="shared" si="0"/>
        <v>1</v>
      </c>
    </row>
    <row r="13" spans="1:4" ht="14.5" x14ac:dyDescent="0.35">
      <c r="A13" s="1" t="str">
        <f>'Tulokset-K1'!$N$7</f>
        <v>Uljas</v>
      </c>
      <c r="B13" s="10">
        <f>'Tulokset-K1'!$O$12</f>
        <v>426</v>
      </c>
      <c r="C13" s="10">
        <f>'Tulokset-K1'!$P$13</f>
        <v>0</v>
      </c>
      <c r="D13" s="10">
        <f t="shared" si="0"/>
        <v>1</v>
      </c>
    </row>
    <row r="14" spans="1:4" ht="14.5" x14ac:dyDescent="0.35">
      <c r="A14" s="1" t="str">
        <f>'Tulokset-K1'!$J$16</f>
        <v>BooM</v>
      </c>
      <c r="B14" s="10">
        <f>'Tulokset-K1'!$K$21</f>
        <v>470</v>
      </c>
      <c r="C14" s="10">
        <f>'Tulokset-K1'!$L$22</f>
        <v>14</v>
      </c>
      <c r="D14" s="10">
        <f t="shared" si="0"/>
        <v>1</v>
      </c>
    </row>
    <row r="15" spans="1:4" ht="14.5" x14ac:dyDescent="0.35">
      <c r="A15" s="1" t="str">
        <f>'Tulokset-K1'!$N$16</f>
        <v>WBT</v>
      </c>
      <c r="B15" s="10">
        <f>'Tulokset-K1'!$O$21</f>
        <v>0</v>
      </c>
      <c r="C15" s="10">
        <f>'Tulokset-K1'!$P$22</f>
        <v>0</v>
      </c>
      <c r="D15" s="10">
        <f t="shared" si="0"/>
        <v>0</v>
      </c>
    </row>
    <row r="16" spans="1:4" ht="14.5" x14ac:dyDescent="0.35">
      <c r="A16" s="1" t="str">
        <f>'Tulokset-K1'!$R$7</f>
        <v>Ke-Ro</v>
      </c>
      <c r="B16" s="10">
        <f>'Tulokset-K1'!$S$12</f>
        <v>497</v>
      </c>
      <c r="C16" s="10">
        <f>'Tulokset-K1'!$T$13</f>
        <v>2</v>
      </c>
      <c r="D16" s="10">
        <f t="shared" si="0"/>
        <v>1</v>
      </c>
    </row>
    <row r="17" spans="1:4" ht="14.5" x14ac:dyDescent="0.35">
      <c r="A17" s="1" t="str">
        <f>'Tulokset-K1'!$V$7</f>
        <v>BooM</v>
      </c>
      <c r="B17" s="10">
        <f>'Tulokset-K1'!$W$12</f>
        <v>555</v>
      </c>
      <c r="C17" s="10">
        <f>'Tulokset-K1'!$X$13</f>
        <v>12</v>
      </c>
      <c r="D17" s="10">
        <f t="shared" si="0"/>
        <v>1</v>
      </c>
    </row>
    <row r="18" spans="1:4" ht="14.5" x14ac:dyDescent="0.35">
      <c r="A18" s="1" t="str">
        <f>'Tulokset-K1'!$R$16</f>
        <v>Uljas</v>
      </c>
      <c r="B18" s="10">
        <f>'Tulokset-K1'!$S$21</f>
        <v>534</v>
      </c>
      <c r="C18" s="10">
        <f>'Tulokset-K1'!$T$22</f>
        <v>14</v>
      </c>
      <c r="D18" s="10">
        <f t="shared" si="0"/>
        <v>1</v>
      </c>
    </row>
    <row r="19" spans="1:4" ht="14.5" x14ac:dyDescent="0.35">
      <c r="A19" s="1" t="str">
        <f>'Tulokset-K1'!$V$16</f>
        <v>WBT</v>
      </c>
      <c r="B19" s="10">
        <f>'Tulokset-K1'!$W$21</f>
        <v>0</v>
      </c>
      <c r="C19" s="10">
        <f>'Tulokset-K1'!$X$22</f>
        <v>0</v>
      </c>
      <c r="D19" s="10">
        <f t="shared" si="0"/>
        <v>0</v>
      </c>
    </row>
    <row r="20" spans="1:4" ht="14.5" x14ac:dyDescent="0.35">
      <c r="A20" s="1" t="str">
        <f>'Tulokset-K1'!$Z$7</f>
        <v>BooM</v>
      </c>
      <c r="B20" s="10">
        <f>'Tulokset-K1'!$AA$12</f>
        <v>544</v>
      </c>
      <c r="C20" s="10">
        <f>'Tulokset-K1'!$AB$13</f>
        <v>12</v>
      </c>
      <c r="D20" s="10">
        <f t="shared" si="0"/>
        <v>1</v>
      </c>
    </row>
    <row r="21" spans="1:4" ht="14.5" x14ac:dyDescent="0.35">
      <c r="A21" s="1" t="str">
        <f>'Tulokset-K1'!$AD$7</f>
        <v>Uljas</v>
      </c>
      <c r="B21" s="10">
        <f>'Tulokset-K1'!$AE$12</f>
        <v>480</v>
      </c>
      <c r="C21" s="10">
        <f>'Tulokset-K1'!$AF$13</f>
        <v>2</v>
      </c>
      <c r="D21" s="10">
        <f t="shared" si="0"/>
        <v>1</v>
      </c>
    </row>
    <row r="22" spans="1:4" ht="14.5" x14ac:dyDescent="0.35">
      <c r="A22" s="1" t="str">
        <f>'Tulokset-K1'!$Z$16</f>
        <v>Ke-Ro</v>
      </c>
      <c r="B22" s="10">
        <f>'Tulokset-K1'!$AA$21</f>
        <v>535</v>
      </c>
      <c r="C22" s="10">
        <f>'Tulokset-K1'!$AB$22</f>
        <v>14</v>
      </c>
      <c r="D22" s="10">
        <f t="shared" si="0"/>
        <v>1</v>
      </c>
    </row>
    <row r="23" spans="1:4" ht="14.5" x14ac:dyDescent="0.35">
      <c r="A23" s="1" t="str">
        <f>'Tulokset-K1'!$AD$16</f>
        <v>WBT</v>
      </c>
      <c r="B23" s="10">
        <f>'Tulokset-K1'!$AE$21</f>
        <v>0</v>
      </c>
      <c r="C23" s="10">
        <f>'Tulokset-K1'!$AF$22</f>
        <v>0</v>
      </c>
      <c r="D23" s="10">
        <f t="shared" si="0"/>
        <v>0</v>
      </c>
    </row>
    <row r="24" spans="1:4" ht="14.5" x14ac:dyDescent="0.35">
      <c r="A24" s="1" t="str">
        <f>'Tulokset-K1'!$AH$7</f>
        <v>Uljas</v>
      </c>
      <c r="B24" s="10">
        <f>'Tulokset-K1'!$AI$12</f>
        <v>508</v>
      </c>
      <c r="C24" s="10">
        <f>'Tulokset-K1'!$AJ$13</f>
        <v>4</v>
      </c>
      <c r="D24" s="10">
        <f t="shared" si="0"/>
        <v>1</v>
      </c>
    </row>
    <row r="25" spans="1:4" ht="14.5" x14ac:dyDescent="0.35">
      <c r="A25" s="1" t="str">
        <f>'Tulokset-K1'!$AL$7</f>
        <v>Ke-Ro</v>
      </c>
      <c r="B25" s="10">
        <f>'Tulokset-K1'!$AM$12</f>
        <v>513</v>
      </c>
      <c r="C25" s="10">
        <f>'Tulokset-K1'!$AN$13</f>
        <v>10</v>
      </c>
      <c r="D25" s="10">
        <f t="shared" si="0"/>
        <v>1</v>
      </c>
    </row>
    <row r="26" spans="1:4" ht="14.5" x14ac:dyDescent="0.35">
      <c r="A26" s="1" t="str">
        <f>'Tulokset-K1'!$AH$16</f>
        <v>WBT</v>
      </c>
      <c r="B26" s="10">
        <f>'Tulokset-K1'!$AI$21</f>
        <v>0</v>
      </c>
      <c r="C26" s="10">
        <f>'Tulokset-K1'!$AJ$22</f>
        <v>0</v>
      </c>
      <c r="D26" s="10">
        <f t="shared" si="0"/>
        <v>0</v>
      </c>
    </row>
    <row r="27" spans="1:4" ht="14.5" x14ac:dyDescent="0.35">
      <c r="A27" s="1" t="str">
        <f>'Tulokset-K1'!$AL$16</f>
        <v>BooM</v>
      </c>
      <c r="B27" s="10">
        <f>'Tulokset-K1'!$AM$21</f>
        <v>493</v>
      </c>
      <c r="C27" s="10">
        <f>'Tulokset-K1'!$AN$22</f>
        <v>14</v>
      </c>
      <c r="D27" s="10">
        <f t="shared" si="0"/>
        <v>1</v>
      </c>
    </row>
    <row r="28" spans="1:4" ht="14.5" x14ac:dyDescent="0.35">
      <c r="A28" s="1" t="str">
        <f>'Tulokset-K1'!$AP$7</f>
        <v>BooM</v>
      </c>
      <c r="B28" s="10">
        <f>'Tulokset-K1'!$AQ$12</f>
        <v>513</v>
      </c>
      <c r="C28" s="10">
        <f>'Tulokset-K1'!$AR$13</f>
        <v>2</v>
      </c>
      <c r="D28" s="10">
        <f t="shared" si="0"/>
        <v>1</v>
      </c>
    </row>
    <row r="29" spans="1:4" ht="14.5" x14ac:dyDescent="0.35">
      <c r="A29" s="1" t="str">
        <f>'Tulokset-K1'!$AT$7</f>
        <v>Ke-Ro</v>
      </c>
      <c r="B29" s="10">
        <f>'Tulokset-K1'!$AU$12</f>
        <v>525</v>
      </c>
      <c r="C29" s="10">
        <f>'Tulokset-K1'!$AV$13</f>
        <v>12</v>
      </c>
      <c r="D29" s="10">
        <f t="shared" si="0"/>
        <v>1</v>
      </c>
    </row>
    <row r="30" spans="1:4" ht="14.5" x14ac:dyDescent="0.35">
      <c r="A30" s="1" t="str">
        <f>'Tulokset-K1'!$AP$16</f>
        <v>WBT</v>
      </c>
      <c r="B30" s="10">
        <f>'Tulokset-K1'!$AQ$21</f>
        <v>0</v>
      </c>
      <c r="C30" s="10">
        <f>'Tulokset-K1'!$AR$22</f>
        <v>0</v>
      </c>
      <c r="D30" s="10">
        <f t="shared" si="0"/>
        <v>0</v>
      </c>
    </row>
    <row r="31" spans="1:4" ht="14.5" x14ac:dyDescent="0.35">
      <c r="A31" s="1" t="str">
        <f>'Tulokset-K1'!$AT$16</f>
        <v>Uljas</v>
      </c>
      <c r="B31" s="10">
        <f>'Tulokset-K1'!$AU$21</f>
        <v>478</v>
      </c>
      <c r="C31" s="10">
        <f>'Tulokset-K1'!$AV$22</f>
        <v>14</v>
      </c>
      <c r="D31" s="10">
        <f t="shared" si="0"/>
        <v>1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D81"/>
  <sheetViews>
    <sheetView zoomScale="90" zoomScaleNormal="90" workbookViewId="0">
      <pane ySplit="9" topLeftCell="A10" activePane="bottomLeft" state="frozen"/>
      <selection activeCell="D106" sqref="D106:D117"/>
      <selection pane="bottomLeft" activeCell="A10" sqref="A10"/>
    </sheetView>
  </sheetViews>
  <sheetFormatPr defaultRowHeight="12.5" x14ac:dyDescent="0.25"/>
  <cols>
    <col min="1" max="1" width="26.453125" style="11" customWidth="1"/>
    <col min="2" max="2" width="5.453125" style="11" customWidth="1"/>
    <col min="3" max="3" width="3" style="11" bestFit="1" customWidth="1"/>
    <col min="4" max="4" width="8.26953125" bestFit="1" customWidth="1"/>
  </cols>
  <sheetData>
    <row r="1" spans="1:4" ht="18.5" x14ac:dyDescent="0.45">
      <c r="A1" s="14" t="str">
        <f>Perustiedot!$B$1</f>
        <v>SUOMEN KEILAILULIITTO</v>
      </c>
      <c r="D1" s="1"/>
    </row>
    <row r="2" spans="1:4" ht="14.5" x14ac:dyDescent="0.35">
      <c r="A2" s="15"/>
      <c r="D2" s="1"/>
    </row>
    <row r="3" spans="1:4" ht="15.5" x14ac:dyDescent="0.35">
      <c r="A3" s="16" t="str">
        <f>Perustiedot!$B$2</f>
        <v>NAISTEN SM-LIIGA</v>
      </c>
      <c r="D3" s="1"/>
    </row>
    <row r="4" spans="1:4" ht="14.5" x14ac:dyDescent="0.35">
      <c r="A4" s="15"/>
      <c r="D4" s="1"/>
    </row>
    <row r="5" spans="1:4" ht="14.5" x14ac:dyDescent="0.35">
      <c r="A5" s="15" t="s">
        <v>41</v>
      </c>
      <c r="D5" s="1"/>
    </row>
    <row r="6" spans="1:4" ht="14.5" x14ac:dyDescent="0.35">
      <c r="A6" s="15"/>
      <c r="D6" s="1"/>
    </row>
    <row r="7" spans="1:4" x14ac:dyDescent="0.25">
      <c r="A7" s="11" t="s">
        <v>47</v>
      </c>
    </row>
    <row r="9" spans="1:4" s="13" customFormat="1" ht="11.5" x14ac:dyDescent="0.25">
      <c r="A9" s="17" t="s">
        <v>18</v>
      </c>
      <c r="B9" s="17" t="s">
        <v>20</v>
      </c>
      <c r="C9" s="17" t="s">
        <v>39</v>
      </c>
      <c r="D9" s="13" t="s">
        <v>10</v>
      </c>
    </row>
    <row r="10" spans="1:4" ht="12.75" customHeight="1" x14ac:dyDescent="0.25">
      <c r="A10" s="11" t="str">
        <f>'Tulokset-K1'!$B$9</f>
        <v>Loppinen Senja</v>
      </c>
      <c r="B10" s="11">
        <f>'Tulokset-K1'!$C$9</f>
        <v>164</v>
      </c>
      <c r="C10" s="11">
        <f>'Tulokset-K1'!$D$9</f>
        <v>2</v>
      </c>
      <c r="D10" t="str">
        <f>'Tulokset-K1'!$B$7</f>
        <v>Uljas</v>
      </c>
    </row>
    <row r="11" spans="1:4" ht="12.75" customHeight="1" x14ac:dyDescent="0.25">
      <c r="A11" s="11" t="str">
        <f>'Tulokset-K1'!$B$10</f>
        <v>Kantola Arja</v>
      </c>
      <c r="B11" s="11">
        <f>'Tulokset-K1'!$C$10</f>
        <v>166</v>
      </c>
      <c r="C11" s="11">
        <f>'Tulokset-K1'!$D$10</f>
        <v>0</v>
      </c>
      <c r="D11" t="str">
        <f>'Tulokset-K1'!$B$7</f>
        <v>Uljas</v>
      </c>
    </row>
    <row r="12" spans="1:4" ht="12.75" customHeight="1" x14ac:dyDescent="0.25">
      <c r="A12" s="11" t="str">
        <f>'Tulokset-K1'!$B$11</f>
        <v>Lintula Satu</v>
      </c>
      <c r="B12" s="11">
        <f>'Tulokset-K1'!$C$11</f>
        <v>169</v>
      </c>
      <c r="C12" s="11">
        <f>'Tulokset-K1'!$D$11</f>
        <v>2</v>
      </c>
      <c r="D12" t="str">
        <f>'Tulokset-K1'!$B$7</f>
        <v>Uljas</v>
      </c>
    </row>
    <row r="13" spans="1:4" x14ac:dyDescent="0.25">
      <c r="A13" s="11" t="str">
        <f>'Tulokset-K1'!$F$9</f>
        <v>Häkkinen Veera</v>
      </c>
      <c r="B13" s="11">
        <f>'Tulokset-K1'!$G$9</f>
        <v>109</v>
      </c>
      <c r="C13" s="11">
        <f>'Tulokset-K1'!$H$9</f>
        <v>0</v>
      </c>
      <c r="D13" t="str">
        <f>'Tulokset-K1'!$F$7</f>
        <v>BooM</v>
      </c>
    </row>
    <row r="14" spans="1:4" x14ac:dyDescent="0.25">
      <c r="A14" s="11" t="str">
        <f>'Tulokset-K1'!$F$10</f>
        <v>Nykänen Mari</v>
      </c>
      <c r="B14" s="11">
        <f>'Tulokset-K1'!$G$10</f>
        <v>198</v>
      </c>
      <c r="C14" s="11">
        <f>'Tulokset-K1'!$H$10</f>
        <v>2</v>
      </c>
      <c r="D14" t="str">
        <f>'Tulokset-K1'!$F$7</f>
        <v>BooM</v>
      </c>
    </row>
    <row r="15" spans="1:4" x14ac:dyDescent="0.25">
      <c r="A15" s="11" t="str">
        <f>'Tulokset-K1'!$F$11</f>
        <v>Tella Sirpa</v>
      </c>
      <c r="B15" s="11">
        <f>'Tulokset-K1'!$G$11</f>
        <v>160</v>
      </c>
      <c r="C15" s="11">
        <f>'Tulokset-K1'!$H$11</f>
        <v>0</v>
      </c>
      <c r="D15" t="str">
        <f>'Tulokset-K1'!$F$7</f>
        <v>BooM</v>
      </c>
    </row>
    <row r="16" spans="1:4" x14ac:dyDescent="0.25">
      <c r="A16" s="11">
        <f>'Tulokset-K1'!$B$18</f>
        <v>0</v>
      </c>
      <c r="B16" s="11">
        <f>'Tulokset-K1'!$C$18</f>
        <v>0</v>
      </c>
      <c r="C16" s="11">
        <f>'Tulokset-K1'!$D$18</f>
        <v>0</v>
      </c>
      <c r="D16" t="str">
        <f>'Tulokset-K1'!$B$16</f>
        <v>WBT</v>
      </c>
    </row>
    <row r="17" spans="1:4" x14ac:dyDescent="0.25">
      <c r="A17" s="11">
        <f>'Tulokset-K1'!$B$19</f>
        <v>0</v>
      </c>
      <c r="B17" s="11">
        <f>'Tulokset-K1'!$C$19</f>
        <v>0</v>
      </c>
      <c r="C17" s="11">
        <f>'Tulokset-K1'!$D$19</f>
        <v>0</v>
      </c>
      <c r="D17" t="str">
        <f>'Tulokset-K1'!$B$16</f>
        <v>WBT</v>
      </c>
    </row>
    <row r="18" spans="1:4" x14ac:dyDescent="0.25">
      <c r="A18" s="11">
        <f>'Tulokset-K1'!$B$20</f>
        <v>0</v>
      </c>
      <c r="B18" s="11">
        <f>'Tulokset-K1'!$C$20</f>
        <v>0</v>
      </c>
      <c r="C18" s="11">
        <f>'Tulokset-K1'!$D$20</f>
        <v>0</v>
      </c>
      <c r="D18" t="str">
        <f>'Tulokset-K1'!$B$16</f>
        <v>WBT</v>
      </c>
    </row>
    <row r="19" spans="1:4" x14ac:dyDescent="0.25">
      <c r="A19" s="11" t="str">
        <f>'Tulokset-K1'!$F$18</f>
        <v>Stenroos Jenni</v>
      </c>
      <c r="B19" s="11">
        <f>'Tulokset-K1'!$G$18</f>
        <v>121</v>
      </c>
      <c r="C19" s="11">
        <f>'Tulokset-K1'!$H$18</f>
        <v>2</v>
      </c>
      <c r="D19" t="str">
        <f>'Tulokset-K1'!$F$16</f>
        <v>Ke-Ro</v>
      </c>
    </row>
    <row r="20" spans="1:4" x14ac:dyDescent="0.25">
      <c r="A20" s="11" t="str">
        <f>'Tulokset-K1'!$F$19</f>
        <v>Heiniemi Mirja</v>
      </c>
      <c r="B20" s="11">
        <f>'Tulokset-K1'!$G$19</f>
        <v>171</v>
      </c>
      <c r="C20" s="11">
        <f>'Tulokset-K1'!$H$19</f>
        <v>2</v>
      </c>
      <c r="D20" t="str">
        <f>'Tulokset-K1'!$F$16</f>
        <v>Ke-Ro</v>
      </c>
    </row>
    <row r="21" spans="1:4" x14ac:dyDescent="0.25">
      <c r="A21" s="11" t="str">
        <f>'Tulokset-K1'!$F$20</f>
        <v>Stenroos Hanna</v>
      </c>
      <c r="B21" s="11">
        <f>'Tulokset-K1'!$G$20</f>
        <v>147</v>
      </c>
      <c r="C21" s="11">
        <f>'Tulokset-K1'!$H$20</f>
        <v>2</v>
      </c>
      <c r="D21" t="str">
        <f>'Tulokset-K1'!$F$16</f>
        <v>Ke-Ro</v>
      </c>
    </row>
    <row r="22" spans="1:4" x14ac:dyDescent="0.25">
      <c r="A22" s="11" t="str">
        <f>'Tulokset-K1'!$J$9</f>
        <v>Stenroos Jenni</v>
      </c>
      <c r="B22" s="11">
        <f>'Tulokset-K1'!$K$9</f>
        <v>232</v>
      </c>
      <c r="C22" s="11">
        <f>'Tulokset-K1'!$L$9</f>
        <v>2</v>
      </c>
      <c r="D22" t="str">
        <f>'Tulokset-K1'!$J$7</f>
        <v>Ke-Ro</v>
      </c>
    </row>
    <row r="23" spans="1:4" x14ac:dyDescent="0.25">
      <c r="A23" s="11" t="str">
        <f>'Tulokset-K1'!$J$10</f>
        <v>Heiniemi Mirja</v>
      </c>
      <c r="B23" s="11">
        <f>'Tulokset-K1'!$K$10</f>
        <v>156</v>
      </c>
      <c r="C23" s="11">
        <f>'Tulokset-K1'!$L$10</f>
        <v>2</v>
      </c>
      <c r="D23" t="str">
        <f>'Tulokset-K1'!$J$7</f>
        <v>Ke-Ro</v>
      </c>
    </row>
    <row r="24" spans="1:4" x14ac:dyDescent="0.25">
      <c r="A24" s="11" t="str">
        <f>'Tulokset-K1'!$J$11</f>
        <v>Stenroos Hanna</v>
      </c>
      <c r="B24" s="11">
        <f>'Tulokset-K1'!$K$11</f>
        <v>170</v>
      </c>
      <c r="C24" s="11">
        <f>'Tulokset-K1'!$L$11</f>
        <v>2</v>
      </c>
      <c r="D24" t="str">
        <f>'Tulokset-K1'!$J$7</f>
        <v>Ke-Ro</v>
      </c>
    </row>
    <row r="25" spans="1:4" x14ac:dyDescent="0.25">
      <c r="A25" s="11" t="str">
        <f>'Tulokset-K1'!$N$9</f>
        <v>Loppinen Senja</v>
      </c>
      <c r="B25" s="11">
        <f>'Tulokset-K1'!$O$9</f>
        <v>127</v>
      </c>
      <c r="C25" s="11">
        <f>'Tulokset-K1'!$P$9</f>
        <v>0</v>
      </c>
      <c r="D25" t="str">
        <f>'Tulokset-K1'!$N$7</f>
        <v>Uljas</v>
      </c>
    </row>
    <row r="26" spans="1:4" x14ac:dyDescent="0.25">
      <c r="A26" s="11" t="str">
        <f>'Tulokset-K1'!$N$10</f>
        <v>Kantola Arja</v>
      </c>
      <c r="B26" s="11">
        <f>'Tulokset-K1'!$O$10</f>
        <v>154</v>
      </c>
      <c r="C26" s="11">
        <f>'Tulokset-K1'!$P$10</f>
        <v>0</v>
      </c>
      <c r="D26" t="str">
        <f>'Tulokset-K1'!$N$7</f>
        <v>Uljas</v>
      </c>
    </row>
    <row r="27" spans="1:4" x14ac:dyDescent="0.25">
      <c r="A27" s="11" t="str">
        <f>'Tulokset-K1'!$N$11</f>
        <v>Lintula Satu</v>
      </c>
      <c r="B27" s="11">
        <f>'Tulokset-K1'!$O$11</f>
        <v>145</v>
      </c>
      <c r="C27" s="11">
        <f>'Tulokset-K1'!$P$11</f>
        <v>0</v>
      </c>
      <c r="D27" t="str">
        <f>'Tulokset-K1'!$N$7</f>
        <v>Uljas</v>
      </c>
    </row>
    <row r="28" spans="1:4" x14ac:dyDescent="0.25">
      <c r="A28" s="11" t="str">
        <f>'Tulokset-K1'!$J$18</f>
        <v>Muukka Niina</v>
      </c>
      <c r="B28" s="11">
        <f>'Tulokset-K1'!$K$18</f>
        <v>130</v>
      </c>
      <c r="C28" s="11">
        <f>'Tulokset-K1'!$L$18</f>
        <v>2</v>
      </c>
      <c r="D28" t="str">
        <f>'Tulokset-K1'!$J$16</f>
        <v>BooM</v>
      </c>
    </row>
    <row r="29" spans="1:4" x14ac:dyDescent="0.25">
      <c r="A29" s="11" t="str">
        <f>'Tulokset-K1'!$J$19</f>
        <v>Nykänen Mari</v>
      </c>
      <c r="B29" s="11">
        <f>'Tulokset-K1'!$K$19</f>
        <v>181</v>
      </c>
      <c r="C29" s="11">
        <f>'Tulokset-K1'!$L$19</f>
        <v>2</v>
      </c>
      <c r="D29" t="str">
        <f>'Tulokset-K1'!$J$16</f>
        <v>BooM</v>
      </c>
    </row>
    <row r="30" spans="1:4" x14ac:dyDescent="0.25">
      <c r="A30" s="11" t="str">
        <f>'Tulokset-K1'!$J$20</f>
        <v>Tella Sirpa</v>
      </c>
      <c r="B30" s="11">
        <f>'Tulokset-K1'!$K$20</f>
        <v>159</v>
      </c>
      <c r="C30" s="11">
        <f>'Tulokset-K1'!$L$20</f>
        <v>2</v>
      </c>
      <c r="D30" t="str">
        <f>'Tulokset-K1'!$J$16</f>
        <v>BooM</v>
      </c>
    </row>
    <row r="31" spans="1:4" x14ac:dyDescent="0.25">
      <c r="A31" s="11">
        <f>'Tulokset-K1'!$N$18</f>
        <v>0</v>
      </c>
      <c r="B31" s="11">
        <f>'Tulokset-K1'!$O$18</f>
        <v>0</v>
      </c>
      <c r="C31" s="11">
        <f>'Tulokset-K1'!$P$18</f>
        <v>0</v>
      </c>
      <c r="D31" t="str">
        <f>'Tulokset-K1'!$N$16</f>
        <v>WBT</v>
      </c>
    </row>
    <row r="32" spans="1:4" x14ac:dyDescent="0.25">
      <c r="A32" s="11">
        <f>'Tulokset-K1'!$N$19</f>
        <v>0</v>
      </c>
      <c r="B32" s="11">
        <f>'Tulokset-K1'!$O$19</f>
        <v>0</v>
      </c>
      <c r="C32" s="11">
        <f>'Tulokset-K1'!$P$19</f>
        <v>0</v>
      </c>
      <c r="D32" t="str">
        <f>'Tulokset-K1'!$N$16</f>
        <v>WBT</v>
      </c>
    </row>
    <row r="33" spans="1:4" x14ac:dyDescent="0.25">
      <c r="A33" s="11">
        <f>'Tulokset-K1'!$N$20</f>
        <v>0</v>
      </c>
      <c r="B33" s="11">
        <f>'Tulokset-K1'!$O$20</f>
        <v>0</v>
      </c>
      <c r="C33" s="11">
        <f>'Tulokset-K1'!$P$20</f>
        <v>0</v>
      </c>
      <c r="D33" t="str">
        <f>'Tulokset-K1'!$N$16</f>
        <v>WBT</v>
      </c>
    </row>
    <row r="34" spans="1:4" x14ac:dyDescent="0.25">
      <c r="A34" s="11" t="str">
        <f>'Tulokset-K1'!$R$9</f>
        <v>Stenroos Jenni</v>
      </c>
      <c r="B34" s="11">
        <f>'Tulokset-K1'!$S$9</f>
        <v>157</v>
      </c>
      <c r="C34" s="11">
        <f>'Tulokset-K1'!$T$9</f>
        <v>0</v>
      </c>
      <c r="D34" t="str">
        <f>'Tulokset-K1'!$R$7</f>
        <v>Ke-Ro</v>
      </c>
    </row>
    <row r="35" spans="1:4" x14ac:dyDescent="0.25">
      <c r="A35" s="11" t="str">
        <f>'Tulokset-K1'!$R$10</f>
        <v>Heiniemi Mirja</v>
      </c>
      <c r="B35" s="11">
        <f>'Tulokset-K1'!$S$10</f>
        <v>196</v>
      </c>
      <c r="C35" s="11">
        <f>'Tulokset-K1'!$T$10</f>
        <v>2</v>
      </c>
      <c r="D35" t="str">
        <f>'Tulokset-K1'!$R$7</f>
        <v>Ke-Ro</v>
      </c>
    </row>
    <row r="36" spans="1:4" x14ac:dyDescent="0.25">
      <c r="A36" s="11" t="str">
        <f>'Tulokset-K1'!$R$11</f>
        <v>Stenroos Hanna</v>
      </c>
      <c r="B36" s="11">
        <f>'Tulokset-K1'!$S$11</f>
        <v>144</v>
      </c>
      <c r="C36" s="11">
        <f>'Tulokset-K1'!$T$11</f>
        <v>0</v>
      </c>
      <c r="D36" t="str">
        <f>'Tulokset-K1'!$R$7</f>
        <v>Ke-Ro</v>
      </c>
    </row>
    <row r="37" spans="1:4" x14ac:dyDescent="0.25">
      <c r="A37" s="11" t="str">
        <f>'Tulokset-K1'!$V$9</f>
        <v>Nykänen Mari</v>
      </c>
      <c r="B37" s="11">
        <f>'Tulokset-K1'!$W$9</f>
        <v>188</v>
      </c>
      <c r="C37" s="11">
        <f>'Tulokset-K1'!$X$9</f>
        <v>2</v>
      </c>
      <c r="D37" t="str">
        <f>'Tulokset-K1'!$V$7</f>
        <v>BooM</v>
      </c>
    </row>
    <row r="38" spans="1:4" x14ac:dyDescent="0.25">
      <c r="A38" s="11" t="str">
        <f>'Tulokset-K1'!$V$10</f>
        <v>Tella Sirpa</v>
      </c>
      <c r="B38" s="11">
        <f>'Tulokset-K1'!$W$10</f>
        <v>173</v>
      </c>
      <c r="C38" s="11">
        <f>'Tulokset-K1'!$X$10</f>
        <v>0</v>
      </c>
      <c r="D38" t="str">
        <f>'Tulokset-K1'!$V$7</f>
        <v>BooM</v>
      </c>
    </row>
    <row r="39" spans="1:4" x14ac:dyDescent="0.25">
      <c r="A39" s="11" t="str">
        <f>'Tulokset-K1'!$V$11</f>
        <v>Häkkinen Veera</v>
      </c>
      <c r="B39" s="11">
        <f>'Tulokset-K1'!$W$11</f>
        <v>194</v>
      </c>
      <c r="C39" s="11">
        <f>'Tulokset-K1'!$X$11</f>
        <v>2</v>
      </c>
      <c r="D39" t="str">
        <f>'Tulokset-K1'!$V$7</f>
        <v>BooM</v>
      </c>
    </row>
    <row r="40" spans="1:4" x14ac:dyDescent="0.25">
      <c r="A40" s="11" t="str">
        <f>'Tulokset-K1'!$R$18</f>
        <v>Suominen Maarit</v>
      </c>
      <c r="B40" s="11">
        <f>'Tulokset-K1'!$S$18</f>
        <v>159</v>
      </c>
      <c r="C40" s="11">
        <f>'Tulokset-K1'!$T$18</f>
        <v>2</v>
      </c>
      <c r="D40" t="str">
        <f>'Tulokset-K1'!$R$16</f>
        <v>Uljas</v>
      </c>
    </row>
    <row r="41" spans="1:4" x14ac:dyDescent="0.25">
      <c r="A41" s="11" t="str">
        <f>'Tulokset-K1'!$R$19</f>
        <v>Kantola Arja</v>
      </c>
      <c r="B41" s="11">
        <f>'Tulokset-K1'!$S$19</f>
        <v>168</v>
      </c>
      <c r="C41" s="11">
        <f>'Tulokset-K1'!$T$19</f>
        <v>2</v>
      </c>
      <c r="D41" t="str">
        <f>'Tulokset-K1'!$R$16</f>
        <v>Uljas</v>
      </c>
    </row>
    <row r="42" spans="1:4" x14ac:dyDescent="0.25">
      <c r="A42" s="11" t="str">
        <f>'Tulokset-K1'!$R$20</f>
        <v>Lintula Satu</v>
      </c>
      <c r="B42" s="11">
        <f>'Tulokset-K1'!$S$20</f>
        <v>207</v>
      </c>
      <c r="C42" s="11">
        <f>'Tulokset-K1'!$T$20</f>
        <v>2</v>
      </c>
      <c r="D42" t="str">
        <f>'Tulokset-K1'!$R$16</f>
        <v>Uljas</v>
      </c>
    </row>
    <row r="43" spans="1:4" x14ac:dyDescent="0.25">
      <c r="A43" s="11">
        <f>'Tulokset-K1'!$V$18</f>
        <v>0</v>
      </c>
      <c r="B43" s="11">
        <f>'Tulokset-K1'!$W$18</f>
        <v>0</v>
      </c>
      <c r="C43" s="11">
        <f>'Tulokset-K1'!$X$18</f>
        <v>0</v>
      </c>
      <c r="D43" t="str">
        <f>'Tulokset-K1'!$V$16</f>
        <v>WBT</v>
      </c>
    </row>
    <row r="44" spans="1:4" x14ac:dyDescent="0.25">
      <c r="A44" s="11">
        <f>'Tulokset-K1'!$V$19</f>
        <v>0</v>
      </c>
      <c r="B44" s="11">
        <f>'Tulokset-K1'!$W$19</f>
        <v>0</v>
      </c>
      <c r="C44" s="11">
        <f>'Tulokset-K1'!$X$19</f>
        <v>0</v>
      </c>
      <c r="D44" t="str">
        <f>'Tulokset-K1'!$V$16</f>
        <v>WBT</v>
      </c>
    </row>
    <row r="45" spans="1:4" x14ac:dyDescent="0.25">
      <c r="A45" s="11">
        <f>'Tulokset-K1'!$V$20</f>
        <v>0</v>
      </c>
      <c r="B45" s="11">
        <f>'Tulokset-K1'!$W$20</f>
        <v>0</v>
      </c>
      <c r="C45" s="11">
        <f>'Tulokset-K1'!$X$20</f>
        <v>0</v>
      </c>
      <c r="D45" t="str">
        <f>'Tulokset-K1'!$V$16</f>
        <v>WBT</v>
      </c>
    </row>
    <row r="46" spans="1:4" x14ac:dyDescent="0.25">
      <c r="A46" s="11" t="str">
        <f>'Tulokset-K1'!$Z$9</f>
        <v>Nykänen Mari</v>
      </c>
      <c r="B46" s="11">
        <f>'Tulokset-K1'!$AA$9</f>
        <v>196</v>
      </c>
      <c r="C46" s="11">
        <f>'Tulokset-K1'!$AB$9</f>
        <v>2</v>
      </c>
      <c r="D46" t="str">
        <f>'Tulokset-K1'!$Z$7</f>
        <v>BooM</v>
      </c>
    </row>
    <row r="47" spans="1:4" x14ac:dyDescent="0.25">
      <c r="A47" s="11" t="str">
        <f>'Tulokset-K1'!$Z$10</f>
        <v>Tella Sirpa</v>
      </c>
      <c r="B47" s="11">
        <f>'Tulokset-K1'!$AA$10</f>
        <v>181</v>
      </c>
      <c r="C47" s="11">
        <f>'Tulokset-K1'!$AB$10</f>
        <v>0</v>
      </c>
      <c r="D47" t="str">
        <f>'Tulokset-K1'!$Z$7</f>
        <v>BooM</v>
      </c>
    </row>
    <row r="48" spans="1:4" x14ac:dyDescent="0.25">
      <c r="A48" s="11" t="str">
        <f>'Tulokset-K1'!$Z$11</f>
        <v>Häkkinen Veera</v>
      </c>
      <c r="B48" s="11">
        <f>'Tulokset-K1'!$AA$11</f>
        <v>167</v>
      </c>
      <c r="C48" s="11">
        <f>'Tulokset-K1'!$AB$11</f>
        <v>2</v>
      </c>
      <c r="D48" t="str">
        <f>'Tulokset-K1'!$Z$7</f>
        <v>BooM</v>
      </c>
    </row>
    <row r="49" spans="1:4" x14ac:dyDescent="0.25">
      <c r="A49" s="11" t="str">
        <f>'Tulokset-K1'!$AD$9</f>
        <v>Suominen Maarit</v>
      </c>
      <c r="B49" s="11">
        <f>'Tulokset-K1'!$AE$9</f>
        <v>167</v>
      </c>
      <c r="C49" s="11">
        <f>'Tulokset-K1'!$AF$9</f>
        <v>0</v>
      </c>
      <c r="D49" t="str">
        <f>'Tulokset-K1'!$AD$7</f>
        <v>Uljas</v>
      </c>
    </row>
    <row r="50" spans="1:4" x14ac:dyDescent="0.25">
      <c r="A50" s="11" t="str">
        <f>'Tulokset-K1'!$AD$10</f>
        <v>Kantola Arja</v>
      </c>
      <c r="B50" s="11">
        <f>'Tulokset-K1'!$AE$10</f>
        <v>191</v>
      </c>
      <c r="C50" s="11">
        <f>'Tulokset-K1'!$AF$10</f>
        <v>2</v>
      </c>
      <c r="D50" t="str">
        <f>'Tulokset-K1'!$AD$7</f>
        <v>Uljas</v>
      </c>
    </row>
    <row r="51" spans="1:4" x14ac:dyDescent="0.25">
      <c r="A51" s="11" t="str">
        <f>'Tulokset-K1'!$AD$11</f>
        <v>Lintula Satu</v>
      </c>
      <c r="B51" s="11">
        <f>'Tulokset-K1'!$AE$11</f>
        <v>122</v>
      </c>
      <c r="C51" s="11">
        <f>'Tulokset-K1'!$AF$11</f>
        <v>0</v>
      </c>
      <c r="D51" t="str">
        <f>'Tulokset-K1'!$AD$7</f>
        <v>Uljas</v>
      </c>
    </row>
    <row r="52" spans="1:4" x14ac:dyDescent="0.25">
      <c r="A52" s="11" t="str">
        <f>'Tulokset-K1'!$Z$18</f>
        <v>Stenroos Jenni</v>
      </c>
      <c r="B52" s="11">
        <f>'Tulokset-K1'!$AA$18</f>
        <v>188</v>
      </c>
      <c r="C52" s="11">
        <f>'Tulokset-K1'!$AB$18</f>
        <v>2</v>
      </c>
      <c r="D52" t="str">
        <f>'Tulokset-K1'!$Z$16</f>
        <v>Ke-Ro</v>
      </c>
    </row>
    <row r="53" spans="1:4" x14ac:dyDescent="0.25">
      <c r="A53" s="11" t="str">
        <f>'Tulokset-K1'!$Z$19</f>
        <v>Heiniemi Mirja</v>
      </c>
      <c r="B53" s="11">
        <f>'Tulokset-K1'!$AA$19</f>
        <v>177</v>
      </c>
      <c r="C53" s="11">
        <f>'Tulokset-K1'!$AB$19</f>
        <v>2</v>
      </c>
      <c r="D53" t="str">
        <f>'Tulokset-K1'!$Z$16</f>
        <v>Ke-Ro</v>
      </c>
    </row>
    <row r="54" spans="1:4" x14ac:dyDescent="0.25">
      <c r="A54" s="11" t="str">
        <f>'Tulokset-K1'!$Z$20</f>
        <v>Stenroos Hanna</v>
      </c>
      <c r="B54" s="11">
        <f>'Tulokset-K1'!$AA$20</f>
        <v>170</v>
      </c>
      <c r="C54" s="11">
        <f>'Tulokset-K1'!$AB$20</f>
        <v>2</v>
      </c>
      <c r="D54" t="str">
        <f>'Tulokset-K1'!$Z$16</f>
        <v>Ke-Ro</v>
      </c>
    </row>
    <row r="55" spans="1:4" x14ac:dyDescent="0.25">
      <c r="A55" s="11">
        <f>'Tulokset-K1'!$AD$18</f>
        <v>0</v>
      </c>
      <c r="B55" s="11">
        <f>'Tulokset-K1'!$AE$18</f>
        <v>0</v>
      </c>
      <c r="C55" s="11">
        <f>'Tulokset-K1'!$AF$18</f>
        <v>0</v>
      </c>
      <c r="D55" t="str">
        <f>'Tulokset-K1'!$AD$16</f>
        <v>WBT</v>
      </c>
    </row>
    <row r="56" spans="1:4" x14ac:dyDescent="0.25">
      <c r="A56" s="11">
        <f>'Tulokset-K1'!$AD$19</f>
        <v>0</v>
      </c>
      <c r="B56" s="11">
        <f>'Tulokset-K1'!$AE$19</f>
        <v>0</v>
      </c>
      <c r="C56" s="11">
        <f>'Tulokset-K1'!$AF$19</f>
        <v>0</v>
      </c>
      <c r="D56" t="str">
        <f>'Tulokset-K1'!$AD$16</f>
        <v>WBT</v>
      </c>
    </row>
    <row r="57" spans="1:4" x14ac:dyDescent="0.25">
      <c r="A57" s="11">
        <f>'Tulokset-K1'!$AD$20</f>
        <v>0</v>
      </c>
      <c r="B57" s="11">
        <f>'Tulokset-K1'!$AE$20</f>
        <v>0</v>
      </c>
      <c r="C57" s="11">
        <f>'Tulokset-K1'!$AF$20</f>
        <v>0</v>
      </c>
      <c r="D57" t="str">
        <f>'Tulokset-K1'!$AD$16</f>
        <v>WBT</v>
      </c>
    </row>
    <row r="58" spans="1:4" x14ac:dyDescent="0.25">
      <c r="A58" s="11" t="str">
        <f>'Tulokset-K1'!$AH$9</f>
        <v>Suominen Maarit</v>
      </c>
      <c r="B58" s="11">
        <f>'Tulokset-K1'!$AI$9</f>
        <v>155</v>
      </c>
      <c r="C58" s="11">
        <f>'Tulokset-K1'!$AJ$9</f>
        <v>0</v>
      </c>
      <c r="D58" t="str">
        <f>'Tulokset-K1'!$AH$7</f>
        <v>Uljas</v>
      </c>
    </row>
    <row r="59" spans="1:4" x14ac:dyDescent="0.25">
      <c r="A59" s="11" t="str">
        <f>'Tulokset-K1'!$AH$10</f>
        <v>Kantola Arja</v>
      </c>
      <c r="B59" s="11">
        <f>'Tulokset-K1'!$AI$10</f>
        <v>186</v>
      </c>
      <c r="C59" s="11">
        <f>'Tulokset-K1'!$AJ$10</f>
        <v>2</v>
      </c>
      <c r="D59" t="str">
        <f>'Tulokset-K1'!$AH$7</f>
        <v>Uljas</v>
      </c>
    </row>
    <row r="60" spans="1:4" x14ac:dyDescent="0.25">
      <c r="A60" s="11" t="str">
        <f>'Tulokset-K1'!$AH$11</f>
        <v>Loppinen Senja</v>
      </c>
      <c r="B60" s="11">
        <f>'Tulokset-K1'!$AI$11</f>
        <v>167</v>
      </c>
      <c r="C60" s="11">
        <f>'Tulokset-K1'!$AJ$11</f>
        <v>2</v>
      </c>
      <c r="D60" t="str">
        <f>'Tulokset-K1'!$AH$7</f>
        <v>Uljas</v>
      </c>
    </row>
    <row r="61" spans="1:4" x14ac:dyDescent="0.25">
      <c r="A61" s="11" t="str">
        <f>'Tulokset-K1'!$AL$9</f>
        <v>Stenroos Jenni</v>
      </c>
      <c r="B61" s="11">
        <f>'Tulokset-K1'!$AM$9</f>
        <v>186</v>
      </c>
      <c r="C61" s="11">
        <f>'Tulokset-K1'!$AN$9</f>
        <v>2</v>
      </c>
      <c r="D61" t="str">
        <f>'Tulokset-K1'!$AL$7</f>
        <v>Ke-Ro</v>
      </c>
    </row>
    <row r="62" spans="1:4" x14ac:dyDescent="0.25">
      <c r="A62" s="11" t="str">
        <f>'Tulokset-K1'!$AL$10</f>
        <v>Heiniemi Mirja</v>
      </c>
      <c r="B62" s="11">
        <f>'Tulokset-K1'!$AM$10</f>
        <v>171</v>
      </c>
      <c r="C62" s="11">
        <f>'Tulokset-K1'!$AN$10</f>
        <v>0</v>
      </c>
      <c r="D62" t="str">
        <f>'Tulokset-K1'!$AL$7</f>
        <v>Ke-Ro</v>
      </c>
    </row>
    <row r="63" spans="1:4" x14ac:dyDescent="0.25">
      <c r="A63" s="11" t="str">
        <f>'Tulokset-K1'!$AL$11</f>
        <v>Stenroos Hanna</v>
      </c>
      <c r="B63" s="11">
        <f>'Tulokset-K1'!$AM$11</f>
        <v>156</v>
      </c>
      <c r="C63" s="11">
        <f>'Tulokset-K1'!$AN$11</f>
        <v>0</v>
      </c>
      <c r="D63" t="str">
        <f>'Tulokset-K1'!$AL$7</f>
        <v>Ke-Ro</v>
      </c>
    </row>
    <row r="64" spans="1:4" x14ac:dyDescent="0.25">
      <c r="A64" s="11">
        <f>'Tulokset-K1'!$AH$18</f>
        <v>0</v>
      </c>
      <c r="B64" s="11">
        <f>'Tulokset-K1'!$AI$18</f>
        <v>0</v>
      </c>
      <c r="C64" s="11">
        <f>'Tulokset-K1'!$AJ$18</f>
        <v>0</v>
      </c>
      <c r="D64" t="str">
        <f>'Tulokset-K1'!$AH$16</f>
        <v>WBT</v>
      </c>
    </row>
    <row r="65" spans="1:4" x14ac:dyDescent="0.25">
      <c r="A65" s="11">
        <f>'Tulokset-K1'!$AH$19</f>
        <v>0</v>
      </c>
      <c r="B65" s="11">
        <f>'Tulokset-K1'!$AI$19</f>
        <v>0</v>
      </c>
      <c r="C65" s="11">
        <f>'Tulokset-K1'!$AJ$19</f>
        <v>0</v>
      </c>
      <c r="D65" t="str">
        <f>'Tulokset-K1'!$AH$16</f>
        <v>WBT</v>
      </c>
    </row>
    <row r="66" spans="1:4" x14ac:dyDescent="0.25">
      <c r="A66" s="11">
        <f>'Tulokset-K1'!$AH$20</f>
        <v>0</v>
      </c>
      <c r="B66" s="11">
        <f>'Tulokset-K1'!$AI$20</f>
        <v>0</v>
      </c>
      <c r="C66" s="11">
        <f>'Tulokset-K1'!$AJ$20</f>
        <v>0</v>
      </c>
      <c r="D66" t="str">
        <f>'Tulokset-K1'!$AH$16</f>
        <v>WBT</v>
      </c>
    </row>
    <row r="67" spans="1:4" x14ac:dyDescent="0.25">
      <c r="A67" s="11" t="str">
        <f>'Tulokset-K1'!$AL$18</f>
        <v>Nykänen Mari</v>
      </c>
      <c r="B67" s="11">
        <f>'Tulokset-K1'!$AM$18</f>
        <v>163</v>
      </c>
      <c r="C67" s="11">
        <f>'Tulokset-K1'!$AN$18</f>
        <v>2</v>
      </c>
      <c r="D67" t="str">
        <f>'Tulokset-K1'!$AL$16</f>
        <v>BooM</v>
      </c>
    </row>
    <row r="68" spans="1:4" x14ac:dyDescent="0.25">
      <c r="A68" s="11" t="str">
        <f>'Tulokset-K1'!$AL$19</f>
        <v>Häkkinen Veera</v>
      </c>
      <c r="B68" s="11">
        <f>'Tulokset-K1'!$AM$19</f>
        <v>176</v>
      </c>
      <c r="C68" s="11">
        <f>'Tulokset-K1'!$AN$19</f>
        <v>2</v>
      </c>
      <c r="D68" t="str">
        <f>'Tulokset-K1'!$AL$16</f>
        <v>BooM</v>
      </c>
    </row>
    <row r="69" spans="1:4" x14ac:dyDescent="0.25">
      <c r="A69" s="11" t="str">
        <f>'Tulokset-K1'!$AL$20</f>
        <v>Muukka Niina</v>
      </c>
      <c r="B69" s="11">
        <f>'Tulokset-K1'!$AM$20</f>
        <v>154</v>
      </c>
      <c r="C69" s="11">
        <f>'Tulokset-K1'!$AN$20</f>
        <v>2</v>
      </c>
      <c r="D69" t="str">
        <f>'Tulokset-K1'!$AL$16</f>
        <v>BooM</v>
      </c>
    </row>
    <row r="70" spans="1:4" x14ac:dyDescent="0.25">
      <c r="A70" s="11" t="str">
        <f>'Tulokset-K1'!$AP$9</f>
        <v>Nykänen Mari</v>
      </c>
      <c r="B70" s="11">
        <f>'Tulokset-K1'!$AQ$9</f>
        <v>206</v>
      </c>
      <c r="C70" s="11">
        <f>'Tulokset-K1'!$AR$9</f>
        <v>2</v>
      </c>
      <c r="D70" t="str">
        <f>'Tulokset-K1'!$AP$7</f>
        <v>BooM</v>
      </c>
    </row>
    <row r="71" spans="1:4" x14ac:dyDescent="0.25">
      <c r="A71" s="11" t="str">
        <f>'Tulokset-K1'!$AP$10</f>
        <v>Häkkinen Veera</v>
      </c>
      <c r="B71" s="11">
        <f>'Tulokset-K1'!$AQ$10</f>
        <v>151</v>
      </c>
      <c r="C71" s="11">
        <f>'Tulokset-K1'!$AR$10</f>
        <v>0</v>
      </c>
      <c r="D71" t="str">
        <f>'Tulokset-K1'!$AP$7</f>
        <v>BooM</v>
      </c>
    </row>
    <row r="72" spans="1:4" x14ac:dyDescent="0.25">
      <c r="A72" s="11" t="str">
        <f>'Tulokset-K1'!$AP$11</f>
        <v>Tella Sirpa</v>
      </c>
      <c r="B72" s="11">
        <f>'Tulokset-K1'!$AQ$11</f>
        <v>156</v>
      </c>
      <c r="C72" s="11">
        <f>'Tulokset-K1'!$AR$11</f>
        <v>0</v>
      </c>
      <c r="D72" t="str">
        <f>'Tulokset-K1'!$AP$7</f>
        <v>BooM</v>
      </c>
    </row>
    <row r="73" spans="1:4" x14ac:dyDescent="0.25">
      <c r="A73" s="11" t="str">
        <f>'Tulokset-K1'!$AT$9</f>
        <v>Stenroos Jenni</v>
      </c>
      <c r="B73" s="11">
        <f>'Tulokset-K1'!$AU$9</f>
        <v>172</v>
      </c>
      <c r="C73" s="11">
        <f>'Tulokset-K1'!$AV$9</f>
        <v>0</v>
      </c>
      <c r="D73" t="str">
        <f>'Tulokset-K1'!$AT$7</f>
        <v>Ke-Ro</v>
      </c>
    </row>
    <row r="74" spans="1:4" x14ac:dyDescent="0.25">
      <c r="A74" s="11" t="str">
        <f>'Tulokset-K1'!$AT$10</f>
        <v>Heiniemi Mirja</v>
      </c>
      <c r="B74" s="11">
        <f>'Tulokset-K1'!$AU$10</f>
        <v>160</v>
      </c>
      <c r="C74" s="11">
        <f>'Tulokset-K1'!$AV$10</f>
        <v>2</v>
      </c>
      <c r="D74" t="str">
        <f>'Tulokset-K1'!$AT$7</f>
        <v>Ke-Ro</v>
      </c>
    </row>
    <row r="75" spans="1:4" x14ac:dyDescent="0.25">
      <c r="A75" s="11" t="str">
        <f>'Tulokset-K1'!$AT$11</f>
        <v>Stenroos Hanna</v>
      </c>
      <c r="B75" s="11">
        <f>'Tulokset-K1'!$AU$11</f>
        <v>193</v>
      </c>
      <c r="C75" s="11">
        <f>'Tulokset-K1'!$AV$11</f>
        <v>2</v>
      </c>
      <c r="D75" t="str">
        <f>'Tulokset-K1'!$AT$7</f>
        <v>Ke-Ro</v>
      </c>
    </row>
    <row r="76" spans="1:4" x14ac:dyDescent="0.25">
      <c r="A76" s="11">
        <f>'Tulokset-K1'!$AP$18</f>
        <v>0</v>
      </c>
      <c r="B76" s="11">
        <f>'Tulokset-K1'!$AQ$18</f>
        <v>0</v>
      </c>
      <c r="C76" s="11">
        <f>'Tulokset-K1'!$AR$18</f>
        <v>0</v>
      </c>
      <c r="D76" t="str">
        <f>'Tulokset-K1'!$AP$16</f>
        <v>WBT</v>
      </c>
    </row>
    <row r="77" spans="1:4" x14ac:dyDescent="0.25">
      <c r="A77" s="11">
        <f>'Tulokset-K1'!$AP$19</f>
        <v>0</v>
      </c>
      <c r="B77" s="11">
        <f>'Tulokset-K1'!$AQ$19</f>
        <v>0</v>
      </c>
      <c r="C77" s="11">
        <f>'Tulokset-K1'!$AR$19</f>
        <v>0</v>
      </c>
      <c r="D77" t="str">
        <f>'Tulokset-K1'!$AP$16</f>
        <v>WBT</v>
      </c>
    </row>
    <row r="78" spans="1:4" x14ac:dyDescent="0.25">
      <c r="A78" s="11">
        <f>'Tulokset-K1'!$AP$20</f>
        <v>0</v>
      </c>
      <c r="B78" s="11">
        <f>'Tulokset-K1'!$AQ$20</f>
        <v>0</v>
      </c>
      <c r="C78" s="11">
        <f>'Tulokset-K1'!$AR$20</f>
        <v>0</v>
      </c>
      <c r="D78" t="str">
        <f>'Tulokset-K1'!$AP$16</f>
        <v>WBT</v>
      </c>
    </row>
    <row r="79" spans="1:4" x14ac:dyDescent="0.25">
      <c r="A79" s="11" t="str">
        <f>'Tulokset-K1'!$AT$18</f>
        <v>Suominen Maarit</v>
      </c>
      <c r="B79" s="11">
        <f>'Tulokset-K1'!$AU$18</f>
        <v>131</v>
      </c>
      <c r="C79" s="11">
        <f>'Tulokset-K1'!$AV$18</f>
        <v>2</v>
      </c>
      <c r="D79" t="str">
        <f>'Tulokset-K1'!$AT$16</f>
        <v>Uljas</v>
      </c>
    </row>
    <row r="80" spans="1:4" x14ac:dyDescent="0.25">
      <c r="A80" s="11" t="str">
        <f>'Tulokset-K1'!$AT$19</f>
        <v>Loppinen Senja</v>
      </c>
      <c r="B80" s="11">
        <f>'Tulokset-K1'!$AU$19</f>
        <v>181</v>
      </c>
      <c r="C80" s="11">
        <f>'Tulokset-K1'!$AV$19</f>
        <v>2</v>
      </c>
      <c r="D80" t="str">
        <f>'Tulokset-K1'!$AT$16</f>
        <v>Uljas</v>
      </c>
    </row>
    <row r="81" spans="1:4" x14ac:dyDescent="0.25">
      <c r="A81" s="11" t="str">
        <f>'Tulokset-K1'!$AT$20</f>
        <v>Lintula Satu</v>
      </c>
      <c r="B81" s="11">
        <f>'Tulokset-K1'!$AU$20</f>
        <v>166</v>
      </c>
      <c r="C81" s="11">
        <f>'Tulokset-K1'!$AV$20</f>
        <v>2</v>
      </c>
      <c r="D81" t="str">
        <f>'Tulokset-K1'!$AT$16</f>
        <v>Uljas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D20"/>
  <sheetViews>
    <sheetView zoomScale="90" zoomScaleNormal="90" workbookViewId="0">
      <selection activeCell="D8" sqref="D8"/>
    </sheetView>
  </sheetViews>
  <sheetFormatPr defaultRowHeight="12.5" x14ac:dyDescent="0.25"/>
  <cols>
    <col min="1" max="4" width="20" customWidth="1"/>
    <col min="5" max="5" width="2.453125" customWidth="1"/>
  </cols>
  <sheetData>
    <row r="1" spans="1:4" ht="18.5" x14ac:dyDescent="0.45">
      <c r="A1" s="7" t="str">
        <f>Perustiedot!$B$1</f>
        <v>SUOMEN KEILAILULIITTO</v>
      </c>
    </row>
    <row r="2" spans="1:4" ht="14.5" x14ac:dyDescent="0.35">
      <c r="A2" s="1"/>
    </row>
    <row r="3" spans="1:4" ht="15.5" x14ac:dyDescent="0.35">
      <c r="A3" s="6" t="str">
        <f>Perustiedot!$B$2</f>
        <v>NAISTEN SM-LIIGA</v>
      </c>
    </row>
    <row r="5" spans="1:4" ht="15.5" x14ac:dyDescent="0.35">
      <c r="A5" s="6" t="s">
        <v>29</v>
      </c>
    </row>
    <row r="7" spans="1:4" ht="13" x14ac:dyDescent="0.3">
      <c r="A7" s="4" t="str">
        <f>Perustiedot!$A$5</f>
        <v>WBT</v>
      </c>
      <c r="B7" s="4" t="str">
        <f>Perustiedot!$A$6</f>
        <v>Uljas</v>
      </c>
      <c r="C7" s="4" t="str">
        <f>Perustiedot!$A$7</f>
        <v>Ke-Ro</v>
      </c>
      <c r="D7" s="4" t="str">
        <f>Perustiedot!$A$8</f>
        <v>BooM</v>
      </c>
    </row>
    <row r="8" spans="1:4" x14ac:dyDescent="0.25">
      <c r="A8" s="25"/>
      <c r="B8" s="63" t="s">
        <v>51</v>
      </c>
      <c r="C8" s="25" t="s">
        <v>62</v>
      </c>
      <c r="D8" s="25" t="s">
        <v>65</v>
      </c>
    </row>
    <row r="9" spans="1:4" x14ac:dyDescent="0.25">
      <c r="A9" s="25"/>
      <c r="B9" s="63" t="s">
        <v>52</v>
      </c>
      <c r="C9" s="25" t="s">
        <v>63</v>
      </c>
      <c r="D9" s="25" t="s">
        <v>66</v>
      </c>
    </row>
    <row r="10" spans="1:4" x14ac:dyDescent="0.25">
      <c r="A10" s="25"/>
      <c r="B10" s="63" t="s">
        <v>57</v>
      </c>
      <c r="C10" s="25" t="s">
        <v>64</v>
      </c>
      <c r="D10" s="25" t="s">
        <v>67</v>
      </c>
    </row>
    <row r="11" spans="1:4" x14ac:dyDescent="0.25">
      <c r="A11" s="25"/>
      <c r="B11" s="63" t="s">
        <v>53</v>
      </c>
      <c r="C11" s="25"/>
      <c r="D11" s="25"/>
    </row>
    <row r="12" spans="1:4" x14ac:dyDescent="0.25">
      <c r="A12" s="25"/>
      <c r="B12" s="63" t="s">
        <v>58</v>
      </c>
      <c r="C12" s="25"/>
      <c r="D12" s="25"/>
    </row>
    <row r="13" spans="1:4" x14ac:dyDescent="0.25">
      <c r="A13" s="25"/>
      <c r="B13" s="63" t="s">
        <v>50</v>
      </c>
      <c r="C13" s="25"/>
      <c r="D13" s="25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2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25"/>
      <c r="B19" s="25"/>
      <c r="C19" s="25"/>
      <c r="D19" s="25"/>
    </row>
    <row r="20" spans="1:4" x14ac:dyDescent="0.25">
      <c r="A20" s="25"/>
      <c r="B20" s="25"/>
      <c r="C20" s="25"/>
      <c r="D20" s="25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8">
    <pageSetUpPr fitToPage="1"/>
  </sheetPr>
  <dimension ref="A1:G20"/>
  <sheetViews>
    <sheetView zoomScale="90" zoomScaleNormal="90" workbookViewId="0">
      <selection activeCell="B11" sqref="B11"/>
    </sheetView>
  </sheetViews>
  <sheetFormatPr defaultRowHeight="12.5" x14ac:dyDescent="0.25"/>
  <cols>
    <col min="1" max="1" width="7.1796875" style="40" customWidth="1"/>
    <col min="2" max="2" width="14.453125" style="40" customWidth="1"/>
    <col min="3" max="3" width="2.54296875" style="40" bestFit="1" customWidth="1"/>
    <col min="4" max="5" width="14.453125" style="40" customWidth="1"/>
    <col min="6" max="6" width="2.54296875" style="40" bestFit="1" customWidth="1"/>
    <col min="7" max="7" width="14.453125" style="40" customWidth="1"/>
    <col min="248" max="248" width="7.1796875" customWidth="1"/>
    <col min="249" max="249" width="11.453125" customWidth="1"/>
    <col min="250" max="250" width="2.54296875" bestFit="1" customWidth="1"/>
    <col min="251" max="252" width="11.453125" customWidth="1"/>
    <col min="253" max="253" width="2.54296875" bestFit="1" customWidth="1"/>
    <col min="254" max="255" width="11.453125" customWidth="1"/>
    <col min="256" max="256" width="2.54296875" bestFit="1" customWidth="1"/>
    <col min="257" max="258" width="11.453125" customWidth="1"/>
    <col min="259" max="259" width="2.54296875" bestFit="1" customWidth="1"/>
    <col min="260" max="260" width="11.453125" customWidth="1"/>
    <col min="504" max="504" width="7.1796875" customWidth="1"/>
    <col min="505" max="505" width="11.453125" customWidth="1"/>
    <col min="506" max="506" width="2.54296875" bestFit="1" customWidth="1"/>
    <col min="507" max="508" width="11.453125" customWidth="1"/>
    <col min="509" max="509" width="2.54296875" bestFit="1" customWidth="1"/>
    <col min="510" max="511" width="11.453125" customWidth="1"/>
    <col min="512" max="512" width="2.54296875" bestFit="1" customWidth="1"/>
    <col min="513" max="514" width="11.453125" customWidth="1"/>
    <col min="515" max="515" width="2.54296875" bestFit="1" customWidth="1"/>
    <col min="516" max="516" width="11.453125" customWidth="1"/>
    <col min="760" max="760" width="7.1796875" customWidth="1"/>
    <col min="761" max="761" width="11.453125" customWidth="1"/>
    <col min="762" max="762" width="2.54296875" bestFit="1" customWidth="1"/>
    <col min="763" max="764" width="11.453125" customWidth="1"/>
    <col min="765" max="765" width="2.54296875" bestFit="1" customWidth="1"/>
    <col min="766" max="767" width="11.453125" customWidth="1"/>
    <col min="768" max="768" width="2.54296875" bestFit="1" customWidth="1"/>
    <col min="769" max="770" width="11.453125" customWidth="1"/>
    <col min="771" max="771" width="2.54296875" bestFit="1" customWidth="1"/>
    <col min="772" max="772" width="11.453125" customWidth="1"/>
    <col min="1016" max="1016" width="7.1796875" customWidth="1"/>
    <col min="1017" max="1017" width="11.453125" customWidth="1"/>
    <col min="1018" max="1018" width="2.54296875" bestFit="1" customWidth="1"/>
    <col min="1019" max="1020" width="11.453125" customWidth="1"/>
    <col min="1021" max="1021" width="2.54296875" bestFit="1" customWidth="1"/>
    <col min="1022" max="1023" width="11.453125" customWidth="1"/>
    <col min="1024" max="1024" width="2.54296875" bestFit="1" customWidth="1"/>
    <col min="1025" max="1026" width="11.453125" customWidth="1"/>
    <col min="1027" max="1027" width="2.54296875" bestFit="1" customWidth="1"/>
    <col min="1028" max="1028" width="11.453125" customWidth="1"/>
    <col min="1272" max="1272" width="7.1796875" customWidth="1"/>
    <col min="1273" max="1273" width="11.453125" customWidth="1"/>
    <col min="1274" max="1274" width="2.54296875" bestFit="1" customWidth="1"/>
    <col min="1275" max="1276" width="11.453125" customWidth="1"/>
    <col min="1277" max="1277" width="2.54296875" bestFit="1" customWidth="1"/>
    <col min="1278" max="1279" width="11.453125" customWidth="1"/>
    <col min="1280" max="1280" width="2.54296875" bestFit="1" customWidth="1"/>
    <col min="1281" max="1282" width="11.453125" customWidth="1"/>
    <col min="1283" max="1283" width="2.54296875" bestFit="1" customWidth="1"/>
    <col min="1284" max="1284" width="11.453125" customWidth="1"/>
    <col min="1528" max="1528" width="7.1796875" customWidth="1"/>
    <col min="1529" max="1529" width="11.453125" customWidth="1"/>
    <col min="1530" max="1530" width="2.54296875" bestFit="1" customWidth="1"/>
    <col min="1531" max="1532" width="11.453125" customWidth="1"/>
    <col min="1533" max="1533" width="2.54296875" bestFit="1" customWidth="1"/>
    <col min="1534" max="1535" width="11.453125" customWidth="1"/>
    <col min="1536" max="1536" width="2.54296875" bestFit="1" customWidth="1"/>
    <col min="1537" max="1538" width="11.453125" customWidth="1"/>
    <col min="1539" max="1539" width="2.54296875" bestFit="1" customWidth="1"/>
    <col min="1540" max="1540" width="11.453125" customWidth="1"/>
    <col min="1784" max="1784" width="7.1796875" customWidth="1"/>
    <col min="1785" max="1785" width="11.453125" customWidth="1"/>
    <col min="1786" max="1786" width="2.54296875" bestFit="1" customWidth="1"/>
    <col min="1787" max="1788" width="11.453125" customWidth="1"/>
    <col min="1789" max="1789" width="2.54296875" bestFit="1" customWidth="1"/>
    <col min="1790" max="1791" width="11.453125" customWidth="1"/>
    <col min="1792" max="1792" width="2.54296875" bestFit="1" customWidth="1"/>
    <col min="1793" max="1794" width="11.453125" customWidth="1"/>
    <col min="1795" max="1795" width="2.54296875" bestFit="1" customWidth="1"/>
    <col min="1796" max="1796" width="11.453125" customWidth="1"/>
    <col min="2040" max="2040" width="7.1796875" customWidth="1"/>
    <col min="2041" max="2041" width="11.453125" customWidth="1"/>
    <col min="2042" max="2042" width="2.54296875" bestFit="1" customWidth="1"/>
    <col min="2043" max="2044" width="11.453125" customWidth="1"/>
    <col min="2045" max="2045" width="2.54296875" bestFit="1" customWidth="1"/>
    <col min="2046" max="2047" width="11.453125" customWidth="1"/>
    <col min="2048" max="2048" width="2.54296875" bestFit="1" customWidth="1"/>
    <col min="2049" max="2050" width="11.453125" customWidth="1"/>
    <col min="2051" max="2051" width="2.54296875" bestFit="1" customWidth="1"/>
    <col min="2052" max="2052" width="11.453125" customWidth="1"/>
    <col min="2296" max="2296" width="7.1796875" customWidth="1"/>
    <col min="2297" max="2297" width="11.453125" customWidth="1"/>
    <col min="2298" max="2298" width="2.54296875" bestFit="1" customWidth="1"/>
    <col min="2299" max="2300" width="11.453125" customWidth="1"/>
    <col min="2301" max="2301" width="2.54296875" bestFit="1" customWidth="1"/>
    <col min="2302" max="2303" width="11.453125" customWidth="1"/>
    <col min="2304" max="2304" width="2.54296875" bestFit="1" customWidth="1"/>
    <col min="2305" max="2306" width="11.453125" customWidth="1"/>
    <col min="2307" max="2307" width="2.54296875" bestFit="1" customWidth="1"/>
    <col min="2308" max="2308" width="11.453125" customWidth="1"/>
    <col min="2552" max="2552" width="7.1796875" customWidth="1"/>
    <col min="2553" max="2553" width="11.453125" customWidth="1"/>
    <col min="2554" max="2554" width="2.54296875" bestFit="1" customWidth="1"/>
    <col min="2555" max="2556" width="11.453125" customWidth="1"/>
    <col min="2557" max="2557" width="2.54296875" bestFit="1" customWidth="1"/>
    <col min="2558" max="2559" width="11.453125" customWidth="1"/>
    <col min="2560" max="2560" width="2.54296875" bestFit="1" customWidth="1"/>
    <col min="2561" max="2562" width="11.453125" customWidth="1"/>
    <col min="2563" max="2563" width="2.54296875" bestFit="1" customWidth="1"/>
    <col min="2564" max="2564" width="11.453125" customWidth="1"/>
    <col min="2808" max="2808" width="7.1796875" customWidth="1"/>
    <col min="2809" max="2809" width="11.453125" customWidth="1"/>
    <col min="2810" max="2810" width="2.54296875" bestFit="1" customWidth="1"/>
    <col min="2811" max="2812" width="11.453125" customWidth="1"/>
    <col min="2813" max="2813" width="2.54296875" bestFit="1" customWidth="1"/>
    <col min="2814" max="2815" width="11.453125" customWidth="1"/>
    <col min="2816" max="2816" width="2.54296875" bestFit="1" customWidth="1"/>
    <col min="2817" max="2818" width="11.453125" customWidth="1"/>
    <col min="2819" max="2819" width="2.54296875" bestFit="1" customWidth="1"/>
    <col min="2820" max="2820" width="11.453125" customWidth="1"/>
    <col min="3064" max="3064" width="7.1796875" customWidth="1"/>
    <col min="3065" max="3065" width="11.453125" customWidth="1"/>
    <col min="3066" max="3066" width="2.54296875" bestFit="1" customWidth="1"/>
    <col min="3067" max="3068" width="11.453125" customWidth="1"/>
    <col min="3069" max="3069" width="2.54296875" bestFit="1" customWidth="1"/>
    <col min="3070" max="3071" width="11.453125" customWidth="1"/>
    <col min="3072" max="3072" width="2.54296875" bestFit="1" customWidth="1"/>
    <col min="3073" max="3074" width="11.453125" customWidth="1"/>
    <col min="3075" max="3075" width="2.54296875" bestFit="1" customWidth="1"/>
    <col min="3076" max="3076" width="11.453125" customWidth="1"/>
    <col min="3320" max="3320" width="7.1796875" customWidth="1"/>
    <col min="3321" max="3321" width="11.453125" customWidth="1"/>
    <col min="3322" max="3322" width="2.54296875" bestFit="1" customWidth="1"/>
    <col min="3323" max="3324" width="11.453125" customWidth="1"/>
    <col min="3325" max="3325" width="2.54296875" bestFit="1" customWidth="1"/>
    <col min="3326" max="3327" width="11.453125" customWidth="1"/>
    <col min="3328" max="3328" width="2.54296875" bestFit="1" customWidth="1"/>
    <col min="3329" max="3330" width="11.453125" customWidth="1"/>
    <col min="3331" max="3331" width="2.54296875" bestFit="1" customWidth="1"/>
    <col min="3332" max="3332" width="11.453125" customWidth="1"/>
    <col min="3576" max="3576" width="7.1796875" customWidth="1"/>
    <col min="3577" max="3577" width="11.453125" customWidth="1"/>
    <col min="3578" max="3578" width="2.54296875" bestFit="1" customWidth="1"/>
    <col min="3579" max="3580" width="11.453125" customWidth="1"/>
    <col min="3581" max="3581" width="2.54296875" bestFit="1" customWidth="1"/>
    <col min="3582" max="3583" width="11.453125" customWidth="1"/>
    <col min="3584" max="3584" width="2.54296875" bestFit="1" customWidth="1"/>
    <col min="3585" max="3586" width="11.453125" customWidth="1"/>
    <col min="3587" max="3587" width="2.54296875" bestFit="1" customWidth="1"/>
    <col min="3588" max="3588" width="11.453125" customWidth="1"/>
    <col min="3832" max="3832" width="7.1796875" customWidth="1"/>
    <col min="3833" max="3833" width="11.453125" customWidth="1"/>
    <col min="3834" max="3834" width="2.54296875" bestFit="1" customWidth="1"/>
    <col min="3835" max="3836" width="11.453125" customWidth="1"/>
    <col min="3837" max="3837" width="2.54296875" bestFit="1" customWidth="1"/>
    <col min="3838" max="3839" width="11.453125" customWidth="1"/>
    <col min="3840" max="3840" width="2.54296875" bestFit="1" customWidth="1"/>
    <col min="3841" max="3842" width="11.453125" customWidth="1"/>
    <col min="3843" max="3843" width="2.54296875" bestFit="1" customWidth="1"/>
    <col min="3844" max="3844" width="11.453125" customWidth="1"/>
    <col min="4088" max="4088" width="7.1796875" customWidth="1"/>
    <col min="4089" max="4089" width="11.453125" customWidth="1"/>
    <col min="4090" max="4090" width="2.54296875" bestFit="1" customWidth="1"/>
    <col min="4091" max="4092" width="11.453125" customWidth="1"/>
    <col min="4093" max="4093" width="2.54296875" bestFit="1" customWidth="1"/>
    <col min="4094" max="4095" width="11.453125" customWidth="1"/>
    <col min="4096" max="4096" width="2.54296875" bestFit="1" customWidth="1"/>
    <col min="4097" max="4098" width="11.453125" customWidth="1"/>
    <col min="4099" max="4099" width="2.54296875" bestFit="1" customWidth="1"/>
    <col min="4100" max="4100" width="11.453125" customWidth="1"/>
    <col min="4344" max="4344" width="7.1796875" customWidth="1"/>
    <col min="4345" max="4345" width="11.453125" customWidth="1"/>
    <col min="4346" max="4346" width="2.54296875" bestFit="1" customWidth="1"/>
    <col min="4347" max="4348" width="11.453125" customWidth="1"/>
    <col min="4349" max="4349" width="2.54296875" bestFit="1" customWidth="1"/>
    <col min="4350" max="4351" width="11.453125" customWidth="1"/>
    <col min="4352" max="4352" width="2.54296875" bestFit="1" customWidth="1"/>
    <col min="4353" max="4354" width="11.453125" customWidth="1"/>
    <col min="4355" max="4355" width="2.54296875" bestFit="1" customWidth="1"/>
    <col min="4356" max="4356" width="11.453125" customWidth="1"/>
    <col min="4600" max="4600" width="7.1796875" customWidth="1"/>
    <col min="4601" max="4601" width="11.453125" customWidth="1"/>
    <col min="4602" max="4602" width="2.54296875" bestFit="1" customWidth="1"/>
    <col min="4603" max="4604" width="11.453125" customWidth="1"/>
    <col min="4605" max="4605" width="2.54296875" bestFit="1" customWidth="1"/>
    <col min="4606" max="4607" width="11.453125" customWidth="1"/>
    <col min="4608" max="4608" width="2.54296875" bestFit="1" customWidth="1"/>
    <col min="4609" max="4610" width="11.453125" customWidth="1"/>
    <col min="4611" max="4611" width="2.54296875" bestFit="1" customWidth="1"/>
    <col min="4612" max="4612" width="11.453125" customWidth="1"/>
    <col min="4856" max="4856" width="7.1796875" customWidth="1"/>
    <col min="4857" max="4857" width="11.453125" customWidth="1"/>
    <col min="4858" max="4858" width="2.54296875" bestFit="1" customWidth="1"/>
    <col min="4859" max="4860" width="11.453125" customWidth="1"/>
    <col min="4861" max="4861" width="2.54296875" bestFit="1" customWidth="1"/>
    <col min="4862" max="4863" width="11.453125" customWidth="1"/>
    <col min="4864" max="4864" width="2.54296875" bestFit="1" customWidth="1"/>
    <col min="4865" max="4866" width="11.453125" customWidth="1"/>
    <col min="4867" max="4867" width="2.54296875" bestFit="1" customWidth="1"/>
    <col min="4868" max="4868" width="11.453125" customWidth="1"/>
    <col min="5112" max="5112" width="7.1796875" customWidth="1"/>
    <col min="5113" max="5113" width="11.453125" customWidth="1"/>
    <col min="5114" max="5114" width="2.54296875" bestFit="1" customWidth="1"/>
    <col min="5115" max="5116" width="11.453125" customWidth="1"/>
    <col min="5117" max="5117" width="2.54296875" bestFit="1" customWidth="1"/>
    <col min="5118" max="5119" width="11.453125" customWidth="1"/>
    <col min="5120" max="5120" width="2.54296875" bestFit="1" customWidth="1"/>
    <col min="5121" max="5122" width="11.453125" customWidth="1"/>
    <col min="5123" max="5123" width="2.54296875" bestFit="1" customWidth="1"/>
    <col min="5124" max="5124" width="11.453125" customWidth="1"/>
    <col min="5368" max="5368" width="7.1796875" customWidth="1"/>
    <col min="5369" max="5369" width="11.453125" customWidth="1"/>
    <col min="5370" max="5370" width="2.54296875" bestFit="1" customWidth="1"/>
    <col min="5371" max="5372" width="11.453125" customWidth="1"/>
    <col min="5373" max="5373" width="2.54296875" bestFit="1" customWidth="1"/>
    <col min="5374" max="5375" width="11.453125" customWidth="1"/>
    <col min="5376" max="5376" width="2.54296875" bestFit="1" customWidth="1"/>
    <col min="5377" max="5378" width="11.453125" customWidth="1"/>
    <col min="5379" max="5379" width="2.54296875" bestFit="1" customWidth="1"/>
    <col min="5380" max="5380" width="11.453125" customWidth="1"/>
    <col min="5624" max="5624" width="7.1796875" customWidth="1"/>
    <col min="5625" max="5625" width="11.453125" customWidth="1"/>
    <col min="5626" max="5626" width="2.54296875" bestFit="1" customWidth="1"/>
    <col min="5627" max="5628" width="11.453125" customWidth="1"/>
    <col min="5629" max="5629" width="2.54296875" bestFit="1" customWidth="1"/>
    <col min="5630" max="5631" width="11.453125" customWidth="1"/>
    <col min="5632" max="5632" width="2.54296875" bestFit="1" customWidth="1"/>
    <col min="5633" max="5634" width="11.453125" customWidth="1"/>
    <col min="5635" max="5635" width="2.54296875" bestFit="1" customWidth="1"/>
    <col min="5636" max="5636" width="11.453125" customWidth="1"/>
    <col min="5880" max="5880" width="7.1796875" customWidth="1"/>
    <col min="5881" max="5881" width="11.453125" customWidth="1"/>
    <col min="5882" max="5882" width="2.54296875" bestFit="1" customWidth="1"/>
    <col min="5883" max="5884" width="11.453125" customWidth="1"/>
    <col min="5885" max="5885" width="2.54296875" bestFit="1" customWidth="1"/>
    <col min="5886" max="5887" width="11.453125" customWidth="1"/>
    <col min="5888" max="5888" width="2.54296875" bestFit="1" customWidth="1"/>
    <col min="5889" max="5890" width="11.453125" customWidth="1"/>
    <col min="5891" max="5891" width="2.54296875" bestFit="1" customWidth="1"/>
    <col min="5892" max="5892" width="11.453125" customWidth="1"/>
    <col min="6136" max="6136" width="7.1796875" customWidth="1"/>
    <col min="6137" max="6137" width="11.453125" customWidth="1"/>
    <col min="6138" max="6138" width="2.54296875" bestFit="1" customWidth="1"/>
    <col min="6139" max="6140" width="11.453125" customWidth="1"/>
    <col min="6141" max="6141" width="2.54296875" bestFit="1" customWidth="1"/>
    <col min="6142" max="6143" width="11.453125" customWidth="1"/>
    <col min="6144" max="6144" width="2.54296875" bestFit="1" customWidth="1"/>
    <col min="6145" max="6146" width="11.453125" customWidth="1"/>
    <col min="6147" max="6147" width="2.54296875" bestFit="1" customWidth="1"/>
    <col min="6148" max="6148" width="11.453125" customWidth="1"/>
    <col min="6392" max="6392" width="7.1796875" customWidth="1"/>
    <col min="6393" max="6393" width="11.453125" customWidth="1"/>
    <col min="6394" max="6394" width="2.54296875" bestFit="1" customWidth="1"/>
    <col min="6395" max="6396" width="11.453125" customWidth="1"/>
    <col min="6397" max="6397" width="2.54296875" bestFit="1" customWidth="1"/>
    <col min="6398" max="6399" width="11.453125" customWidth="1"/>
    <col min="6400" max="6400" width="2.54296875" bestFit="1" customWidth="1"/>
    <col min="6401" max="6402" width="11.453125" customWidth="1"/>
    <col min="6403" max="6403" width="2.54296875" bestFit="1" customWidth="1"/>
    <col min="6404" max="6404" width="11.453125" customWidth="1"/>
    <col min="6648" max="6648" width="7.1796875" customWidth="1"/>
    <col min="6649" max="6649" width="11.453125" customWidth="1"/>
    <col min="6650" max="6650" width="2.54296875" bestFit="1" customWidth="1"/>
    <col min="6651" max="6652" width="11.453125" customWidth="1"/>
    <col min="6653" max="6653" width="2.54296875" bestFit="1" customWidth="1"/>
    <col min="6654" max="6655" width="11.453125" customWidth="1"/>
    <col min="6656" max="6656" width="2.54296875" bestFit="1" customWidth="1"/>
    <col min="6657" max="6658" width="11.453125" customWidth="1"/>
    <col min="6659" max="6659" width="2.54296875" bestFit="1" customWidth="1"/>
    <col min="6660" max="6660" width="11.453125" customWidth="1"/>
    <col min="6904" max="6904" width="7.1796875" customWidth="1"/>
    <col min="6905" max="6905" width="11.453125" customWidth="1"/>
    <col min="6906" max="6906" width="2.54296875" bestFit="1" customWidth="1"/>
    <col min="6907" max="6908" width="11.453125" customWidth="1"/>
    <col min="6909" max="6909" width="2.54296875" bestFit="1" customWidth="1"/>
    <col min="6910" max="6911" width="11.453125" customWidth="1"/>
    <col min="6912" max="6912" width="2.54296875" bestFit="1" customWidth="1"/>
    <col min="6913" max="6914" width="11.453125" customWidth="1"/>
    <col min="6915" max="6915" width="2.54296875" bestFit="1" customWidth="1"/>
    <col min="6916" max="6916" width="11.453125" customWidth="1"/>
    <col min="7160" max="7160" width="7.1796875" customWidth="1"/>
    <col min="7161" max="7161" width="11.453125" customWidth="1"/>
    <col min="7162" max="7162" width="2.54296875" bestFit="1" customWidth="1"/>
    <col min="7163" max="7164" width="11.453125" customWidth="1"/>
    <col min="7165" max="7165" width="2.54296875" bestFit="1" customWidth="1"/>
    <col min="7166" max="7167" width="11.453125" customWidth="1"/>
    <col min="7168" max="7168" width="2.54296875" bestFit="1" customWidth="1"/>
    <col min="7169" max="7170" width="11.453125" customWidth="1"/>
    <col min="7171" max="7171" width="2.54296875" bestFit="1" customWidth="1"/>
    <col min="7172" max="7172" width="11.453125" customWidth="1"/>
    <col min="7416" max="7416" width="7.1796875" customWidth="1"/>
    <col min="7417" max="7417" width="11.453125" customWidth="1"/>
    <col min="7418" max="7418" width="2.54296875" bestFit="1" customWidth="1"/>
    <col min="7419" max="7420" width="11.453125" customWidth="1"/>
    <col min="7421" max="7421" width="2.54296875" bestFit="1" customWidth="1"/>
    <col min="7422" max="7423" width="11.453125" customWidth="1"/>
    <col min="7424" max="7424" width="2.54296875" bestFit="1" customWidth="1"/>
    <col min="7425" max="7426" width="11.453125" customWidth="1"/>
    <col min="7427" max="7427" width="2.54296875" bestFit="1" customWidth="1"/>
    <col min="7428" max="7428" width="11.453125" customWidth="1"/>
    <col min="7672" max="7672" width="7.1796875" customWidth="1"/>
    <col min="7673" max="7673" width="11.453125" customWidth="1"/>
    <col min="7674" max="7674" width="2.54296875" bestFit="1" customWidth="1"/>
    <col min="7675" max="7676" width="11.453125" customWidth="1"/>
    <col min="7677" max="7677" width="2.54296875" bestFit="1" customWidth="1"/>
    <col min="7678" max="7679" width="11.453125" customWidth="1"/>
    <col min="7680" max="7680" width="2.54296875" bestFit="1" customWidth="1"/>
    <col min="7681" max="7682" width="11.453125" customWidth="1"/>
    <col min="7683" max="7683" width="2.54296875" bestFit="1" customWidth="1"/>
    <col min="7684" max="7684" width="11.453125" customWidth="1"/>
    <col min="7928" max="7928" width="7.1796875" customWidth="1"/>
    <col min="7929" max="7929" width="11.453125" customWidth="1"/>
    <col min="7930" max="7930" width="2.54296875" bestFit="1" customWidth="1"/>
    <col min="7931" max="7932" width="11.453125" customWidth="1"/>
    <col min="7933" max="7933" width="2.54296875" bestFit="1" customWidth="1"/>
    <col min="7934" max="7935" width="11.453125" customWidth="1"/>
    <col min="7936" max="7936" width="2.54296875" bestFit="1" customWidth="1"/>
    <col min="7937" max="7938" width="11.453125" customWidth="1"/>
    <col min="7939" max="7939" width="2.54296875" bestFit="1" customWidth="1"/>
    <col min="7940" max="7940" width="11.453125" customWidth="1"/>
    <col min="8184" max="8184" width="7.1796875" customWidth="1"/>
    <col min="8185" max="8185" width="11.453125" customWidth="1"/>
    <col min="8186" max="8186" width="2.54296875" bestFit="1" customWidth="1"/>
    <col min="8187" max="8188" width="11.453125" customWidth="1"/>
    <col min="8189" max="8189" width="2.54296875" bestFit="1" customWidth="1"/>
    <col min="8190" max="8191" width="11.453125" customWidth="1"/>
    <col min="8192" max="8192" width="2.54296875" bestFit="1" customWidth="1"/>
    <col min="8193" max="8194" width="11.453125" customWidth="1"/>
    <col min="8195" max="8195" width="2.54296875" bestFit="1" customWidth="1"/>
    <col min="8196" max="8196" width="11.453125" customWidth="1"/>
    <col min="8440" max="8440" width="7.1796875" customWidth="1"/>
    <col min="8441" max="8441" width="11.453125" customWidth="1"/>
    <col min="8442" max="8442" width="2.54296875" bestFit="1" customWidth="1"/>
    <col min="8443" max="8444" width="11.453125" customWidth="1"/>
    <col min="8445" max="8445" width="2.54296875" bestFit="1" customWidth="1"/>
    <col min="8446" max="8447" width="11.453125" customWidth="1"/>
    <col min="8448" max="8448" width="2.54296875" bestFit="1" customWidth="1"/>
    <col min="8449" max="8450" width="11.453125" customWidth="1"/>
    <col min="8451" max="8451" width="2.54296875" bestFit="1" customWidth="1"/>
    <col min="8452" max="8452" width="11.453125" customWidth="1"/>
    <col min="8696" max="8696" width="7.1796875" customWidth="1"/>
    <col min="8697" max="8697" width="11.453125" customWidth="1"/>
    <col min="8698" max="8698" width="2.54296875" bestFit="1" customWidth="1"/>
    <col min="8699" max="8700" width="11.453125" customWidth="1"/>
    <col min="8701" max="8701" width="2.54296875" bestFit="1" customWidth="1"/>
    <col min="8702" max="8703" width="11.453125" customWidth="1"/>
    <col min="8704" max="8704" width="2.54296875" bestFit="1" customWidth="1"/>
    <col min="8705" max="8706" width="11.453125" customWidth="1"/>
    <col min="8707" max="8707" width="2.54296875" bestFit="1" customWidth="1"/>
    <col min="8708" max="8708" width="11.453125" customWidth="1"/>
    <col min="8952" max="8952" width="7.1796875" customWidth="1"/>
    <col min="8953" max="8953" width="11.453125" customWidth="1"/>
    <col min="8954" max="8954" width="2.54296875" bestFit="1" customWidth="1"/>
    <col min="8955" max="8956" width="11.453125" customWidth="1"/>
    <col min="8957" max="8957" width="2.54296875" bestFit="1" customWidth="1"/>
    <col min="8958" max="8959" width="11.453125" customWidth="1"/>
    <col min="8960" max="8960" width="2.54296875" bestFit="1" customWidth="1"/>
    <col min="8961" max="8962" width="11.453125" customWidth="1"/>
    <col min="8963" max="8963" width="2.54296875" bestFit="1" customWidth="1"/>
    <col min="8964" max="8964" width="11.453125" customWidth="1"/>
    <col min="9208" max="9208" width="7.1796875" customWidth="1"/>
    <col min="9209" max="9209" width="11.453125" customWidth="1"/>
    <col min="9210" max="9210" width="2.54296875" bestFit="1" customWidth="1"/>
    <col min="9211" max="9212" width="11.453125" customWidth="1"/>
    <col min="9213" max="9213" width="2.54296875" bestFit="1" customWidth="1"/>
    <col min="9214" max="9215" width="11.453125" customWidth="1"/>
    <col min="9216" max="9216" width="2.54296875" bestFit="1" customWidth="1"/>
    <col min="9217" max="9218" width="11.453125" customWidth="1"/>
    <col min="9219" max="9219" width="2.54296875" bestFit="1" customWidth="1"/>
    <col min="9220" max="9220" width="11.453125" customWidth="1"/>
    <col min="9464" max="9464" width="7.1796875" customWidth="1"/>
    <col min="9465" max="9465" width="11.453125" customWidth="1"/>
    <col min="9466" max="9466" width="2.54296875" bestFit="1" customWidth="1"/>
    <col min="9467" max="9468" width="11.453125" customWidth="1"/>
    <col min="9469" max="9469" width="2.54296875" bestFit="1" customWidth="1"/>
    <col min="9470" max="9471" width="11.453125" customWidth="1"/>
    <col min="9472" max="9472" width="2.54296875" bestFit="1" customWidth="1"/>
    <col min="9473" max="9474" width="11.453125" customWidth="1"/>
    <col min="9475" max="9475" width="2.54296875" bestFit="1" customWidth="1"/>
    <col min="9476" max="9476" width="11.453125" customWidth="1"/>
    <col min="9720" max="9720" width="7.1796875" customWidth="1"/>
    <col min="9721" max="9721" width="11.453125" customWidth="1"/>
    <col min="9722" max="9722" width="2.54296875" bestFit="1" customWidth="1"/>
    <col min="9723" max="9724" width="11.453125" customWidth="1"/>
    <col min="9725" max="9725" width="2.54296875" bestFit="1" customWidth="1"/>
    <col min="9726" max="9727" width="11.453125" customWidth="1"/>
    <col min="9728" max="9728" width="2.54296875" bestFit="1" customWidth="1"/>
    <col min="9729" max="9730" width="11.453125" customWidth="1"/>
    <col min="9731" max="9731" width="2.54296875" bestFit="1" customWidth="1"/>
    <col min="9732" max="9732" width="11.453125" customWidth="1"/>
    <col min="9976" max="9976" width="7.1796875" customWidth="1"/>
    <col min="9977" max="9977" width="11.453125" customWidth="1"/>
    <col min="9978" max="9978" width="2.54296875" bestFit="1" customWidth="1"/>
    <col min="9979" max="9980" width="11.453125" customWidth="1"/>
    <col min="9981" max="9981" width="2.54296875" bestFit="1" customWidth="1"/>
    <col min="9982" max="9983" width="11.453125" customWidth="1"/>
    <col min="9984" max="9984" width="2.54296875" bestFit="1" customWidth="1"/>
    <col min="9985" max="9986" width="11.453125" customWidth="1"/>
    <col min="9987" max="9987" width="2.54296875" bestFit="1" customWidth="1"/>
    <col min="9988" max="9988" width="11.453125" customWidth="1"/>
    <col min="10232" max="10232" width="7.1796875" customWidth="1"/>
    <col min="10233" max="10233" width="11.453125" customWidth="1"/>
    <col min="10234" max="10234" width="2.54296875" bestFit="1" customWidth="1"/>
    <col min="10235" max="10236" width="11.453125" customWidth="1"/>
    <col min="10237" max="10237" width="2.54296875" bestFit="1" customWidth="1"/>
    <col min="10238" max="10239" width="11.453125" customWidth="1"/>
    <col min="10240" max="10240" width="2.54296875" bestFit="1" customWidth="1"/>
    <col min="10241" max="10242" width="11.453125" customWidth="1"/>
    <col min="10243" max="10243" width="2.54296875" bestFit="1" customWidth="1"/>
    <col min="10244" max="10244" width="11.453125" customWidth="1"/>
    <col min="10488" max="10488" width="7.1796875" customWidth="1"/>
    <col min="10489" max="10489" width="11.453125" customWidth="1"/>
    <col min="10490" max="10490" width="2.54296875" bestFit="1" customWidth="1"/>
    <col min="10491" max="10492" width="11.453125" customWidth="1"/>
    <col min="10493" max="10493" width="2.54296875" bestFit="1" customWidth="1"/>
    <col min="10494" max="10495" width="11.453125" customWidth="1"/>
    <col min="10496" max="10496" width="2.54296875" bestFit="1" customWidth="1"/>
    <col min="10497" max="10498" width="11.453125" customWidth="1"/>
    <col min="10499" max="10499" width="2.54296875" bestFit="1" customWidth="1"/>
    <col min="10500" max="10500" width="11.453125" customWidth="1"/>
    <col min="10744" max="10744" width="7.1796875" customWidth="1"/>
    <col min="10745" max="10745" width="11.453125" customWidth="1"/>
    <col min="10746" max="10746" width="2.54296875" bestFit="1" customWidth="1"/>
    <col min="10747" max="10748" width="11.453125" customWidth="1"/>
    <col min="10749" max="10749" width="2.54296875" bestFit="1" customWidth="1"/>
    <col min="10750" max="10751" width="11.453125" customWidth="1"/>
    <col min="10752" max="10752" width="2.54296875" bestFit="1" customWidth="1"/>
    <col min="10753" max="10754" width="11.453125" customWidth="1"/>
    <col min="10755" max="10755" width="2.54296875" bestFit="1" customWidth="1"/>
    <col min="10756" max="10756" width="11.453125" customWidth="1"/>
    <col min="11000" max="11000" width="7.1796875" customWidth="1"/>
    <col min="11001" max="11001" width="11.453125" customWidth="1"/>
    <col min="11002" max="11002" width="2.54296875" bestFit="1" customWidth="1"/>
    <col min="11003" max="11004" width="11.453125" customWidth="1"/>
    <col min="11005" max="11005" width="2.54296875" bestFit="1" customWidth="1"/>
    <col min="11006" max="11007" width="11.453125" customWidth="1"/>
    <col min="11008" max="11008" width="2.54296875" bestFit="1" customWidth="1"/>
    <col min="11009" max="11010" width="11.453125" customWidth="1"/>
    <col min="11011" max="11011" width="2.54296875" bestFit="1" customWidth="1"/>
    <col min="11012" max="11012" width="11.453125" customWidth="1"/>
    <col min="11256" max="11256" width="7.1796875" customWidth="1"/>
    <col min="11257" max="11257" width="11.453125" customWidth="1"/>
    <col min="11258" max="11258" width="2.54296875" bestFit="1" customWidth="1"/>
    <col min="11259" max="11260" width="11.453125" customWidth="1"/>
    <col min="11261" max="11261" width="2.54296875" bestFit="1" customWidth="1"/>
    <col min="11262" max="11263" width="11.453125" customWidth="1"/>
    <col min="11264" max="11264" width="2.54296875" bestFit="1" customWidth="1"/>
    <col min="11265" max="11266" width="11.453125" customWidth="1"/>
    <col min="11267" max="11267" width="2.54296875" bestFit="1" customWidth="1"/>
    <col min="11268" max="11268" width="11.453125" customWidth="1"/>
    <col min="11512" max="11512" width="7.1796875" customWidth="1"/>
    <col min="11513" max="11513" width="11.453125" customWidth="1"/>
    <col min="11514" max="11514" width="2.54296875" bestFit="1" customWidth="1"/>
    <col min="11515" max="11516" width="11.453125" customWidth="1"/>
    <col min="11517" max="11517" width="2.54296875" bestFit="1" customWidth="1"/>
    <col min="11518" max="11519" width="11.453125" customWidth="1"/>
    <col min="11520" max="11520" width="2.54296875" bestFit="1" customWidth="1"/>
    <col min="11521" max="11522" width="11.453125" customWidth="1"/>
    <col min="11523" max="11523" width="2.54296875" bestFit="1" customWidth="1"/>
    <col min="11524" max="11524" width="11.453125" customWidth="1"/>
    <col min="11768" max="11768" width="7.1796875" customWidth="1"/>
    <col min="11769" max="11769" width="11.453125" customWidth="1"/>
    <col min="11770" max="11770" width="2.54296875" bestFit="1" customWidth="1"/>
    <col min="11771" max="11772" width="11.453125" customWidth="1"/>
    <col min="11773" max="11773" width="2.54296875" bestFit="1" customWidth="1"/>
    <col min="11774" max="11775" width="11.453125" customWidth="1"/>
    <col min="11776" max="11776" width="2.54296875" bestFit="1" customWidth="1"/>
    <col min="11777" max="11778" width="11.453125" customWidth="1"/>
    <col min="11779" max="11779" width="2.54296875" bestFit="1" customWidth="1"/>
    <col min="11780" max="11780" width="11.453125" customWidth="1"/>
    <col min="12024" max="12024" width="7.1796875" customWidth="1"/>
    <col min="12025" max="12025" width="11.453125" customWidth="1"/>
    <col min="12026" max="12026" width="2.54296875" bestFit="1" customWidth="1"/>
    <col min="12027" max="12028" width="11.453125" customWidth="1"/>
    <col min="12029" max="12029" width="2.54296875" bestFit="1" customWidth="1"/>
    <col min="12030" max="12031" width="11.453125" customWidth="1"/>
    <col min="12032" max="12032" width="2.54296875" bestFit="1" customWidth="1"/>
    <col min="12033" max="12034" width="11.453125" customWidth="1"/>
    <col min="12035" max="12035" width="2.54296875" bestFit="1" customWidth="1"/>
    <col min="12036" max="12036" width="11.453125" customWidth="1"/>
    <col min="12280" max="12280" width="7.1796875" customWidth="1"/>
    <col min="12281" max="12281" width="11.453125" customWidth="1"/>
    <col min="12282" max="12282" width="2.54296875" bestFit="1" customWidth="1"/>
    <col min="12283" max="12284" width="11.453125" customWidth="1"/>
    <col min="12285" max="12285" width="2.54296875" bestFit="1" customWidth="1"/>
    <col min="12286" max="12287" width="11.453125" customWidth="1"/>
    <col min="12288" max="12288" width="2.54296875" bestFit="1" customWidth="1"/>
    <col min="12289" max="12290" width="11.453125" customWidth="1"/>
    <col min="12291" max="12291" width="2.54296875" bestFit="1" customWidth="1"/>
    <col min="12292" max="12292" width="11.453125" customWidth="1"/>
    <col min="12536" max="12536" width="7.1796875" customWidth="1"/>
    <col min="12537" max="12537" width="11.453125" customWidth="1"/>
    <col min="12538" max="12538" width="2.54296875" bestFit="1" customWidth="1"/>
    <col min="12539" max="12540" width="11.453125" customWidth="1"/>
    <col min="12541" max="12541" width="2.54296875" bestFit="1" customWidth="1"/>
    <col min="12542" max="12543" width="11.453125" customWidth="1"/>
    <col min="12544" max="12544" width="2.54296875" bestFit="1" customWidth="1"/>
    <col min="12545" max="12546" width="11.453125" customWidth="1"/>
    <col min="12547" max="12547" width="2.54296875" bestFit="1" customWidth="1"/>
    <col min="12548" max="12548" width="11.453125" customWidth="1"/>
    <col min="12792" max="12792" width="7.1796875" customWidth="1"/>
    <col min="12793" max="12793" width="11.453125" customWidth="1"/>
    <col min="12794" max="12794" width="2.54296875" bestFit="1" customWidth="1"/>
    <col min="12795" max="12796" width="11.453125" customWidth="1"/>
    <col min="12797" max="12797" width="2.54296875" bestFit="1" customWidth="1"/>
    <col min="12798" max="12799" width="11.453125" customWidth="1"/>
    <col min="12800" max="12800" width="2.54296875" bestFit="1" customWidth="1"/>
    <col min="12801" max="12802" width="11.453125" customWidth="1"/>
    <col min="12803" max="12803" width="2.54296875" bestFit="1" customWidth="1"/>
    <col min="12804" max="12804" width="11.453125" customWidth="1"/>
    <col min="13048" max="13048" width="7.1796875" customWidth="1"/>
    <col min="13049" max="13049" width="11.453125" customWidth="1"/>
    <col min="13050" max="13050" width="2.54296875" bestFit="1" customWidth="1"/>
    <col min="13051" max="13052" width="11.453125" customWidth="1"/>
    <col min="13053" max="13053" width="2.54296875" bestFit="1" customWidth="1"/>
    <col min="13054" max="13055" width="11.453125" customWidth="1"/>
    <col min="13056" max="13056" width="2.54296875" bestFit="1" customWidth="1"/>
    <col min="13057" max="13058" width="11.453125" customWidth="1"/>
    <col min="13059" max="13059" width="2.54296875" bestFit="1" customWidth="1"/>
    <col min="13060" max="13060" width="11.453125" customWidth="1"/>
    <col min="13304" max="13304" width="7.1796875" customWidth="1"/>
    <col min="13305" max="13305" width="11.453125" customWidth="1"/>
    <col min="13306" max="13306" width="2.54296875" bestFit="1" customWidth="1"/>
    <col min="13307" max="13308" width="11.453125" customWidth="1"/>
    <col min="13309" max="13309" width="2.54296875" bestFit="1" customWidth="1"/>
    <col min="13310" max="13311" width="11.453125" customWidth="1"/>
    <col min="13312" max="13312" width="2.54296875" bestFit="1" customWidth="1"/>
    <col min="13313" max="13314" width="11.453125" customWidth="1"/>
    <col min="13315" max="13315" width="2.54296875" bestFit="1" customWidth="1"/>
    <col min="13316" max="13316" width="11.453125" customWidth="1"/>
    <col min="13560" max="13560" width="7.1796875" customWidth="1"/>
    <col min="13561" max="13561" width="11.453125" customWidth="1"/>
    <col min="13562" max="13562" width="2.54296875" bestFit="1" customWidth="1"/>
    <col min="13563" max="13564" width="11.453125" customWidth="1"/>
    <col min="13565" max="13565" width="2.54296875" bestFit="1" customWidth="1"/>
    <col min="13566" max="13567" width="11.453125" customWidth="1"/>
    <col min="13568" max="13568" width="2.54296875" bestFit="1" customWidth="1"/>
    <col min="13569" max="13570" width="11.453125" customWidth="1"/>
    <col min="13571" max="13571" width="2.54296875" bestFit="1" customWidth="1"/>
    <col min="13572" max="13572" width="11.453125" customWidth="1"/>
    <col min="13816" max="13816" width="7.1796875" customWidth="1"/>
    <col min="13817" max="13817" width="11.453125" customWidth="1"/>
    <col min="13818" max="13818" width="2.54296875" bestFit="1" customWidth="1"/>
    <col min="13819" max="13820" width="11.453125" customWidth="1"/>
    <col min="13821" max="13821" width="2.54296875" bestFit="1" customWidth="1"/>
    <col min="13822" max="13823" width="11.453125" customWidth="1"/>
    <col min="13824" max="13824" width="2.54296875" bestFit="1" customWidth="1"/>
    <col min="13825" max="13826" width="11.453125" customWidth="1"/>
    <col min="13827" max="13827" width="2.54296875" bestFit="1" customWidth="1"/>
    <col min="13828" max="13828" width="11.453125" customWidth="1"/>
    <col min="14072" max="14072" width="7.1796875" customWidth="1"/>
    <col min="14073" max="14073" width="11.453125" customWidth="1"/>
    <col min="14074" max="14074" width="2.54296875" bestFit="1" customWidth="1"/>
    <col min="14075" max="14076" width="11.453125" customWidth="1"/>
    <col min="14077" max="14077" width="2.54296875" bestFit="1" customWidth="1"/>
    <col min="14078" max="14079" width="11.453125" customWidth="1"/>
    <col min="14080" max="14080" width="2.54296875" bestFit="1" customWidth="1"/>
    <col min="14081" max="14082" width="11.453125" customWidth="1"/>
    <col min="14083" max="14083" width="2.54296875" bestFit="1" customWidth="1"/>
    <col min="14084" max="14084" width="11.453125" customWidth="1"/>
    <col min="14328" max="14328" width="7.1796875" customWidth="1"/>
    <col min="14329" max="14329" width="11.453125" customWidth="1"/>
    <col min="14330" max="14330" width="2.54296875" bestFit="1" customWidth="1"/>
    <col min="14331" max="14332" width="11.453125" customWidth="1"/>
    <col min="14333" max="14333" width="2.54296875" bestFit="1" customWidth="1"/>
    <col min="14334" max="14335" width="11.453125" customWidth="1"/>
    <col min="14336" max="14336" width="2.54296875" bestFit="1" customWidth="1"/>
    <col min="14337" max="14338" width="11.453125" customWidth="1"/>
    <col min="14339" max="14339" width="2.54296875" bestFit="1" customWidth="1"/>
    <col min="14340" max="14340" width="11.453125" customWidth="1"/>
    <col min="14584" max="14584" width="7.1796875" customWidth="1"/>
    <col min="14585" max="14585" width="11.453125" customWidth="1"/>
    <col min="14586" max="14586" width="2.54296875" bestFit="1" customWidth="1"/>
    <col min="14587" max="14588" width="11.453125" customWidth="1"/>
    <col min="14589" max="14589" width="2.54296875" bestFit="1" customWidth="1"/>
    <col min="14590" max="14591" width="11.453125" customWidth="1"/>
    <col min="14592" max="14592" width="2.54296875" bestFit="1" customWidth="1"/>
    <col min="14593" max="14594" width="11.453125" customWidth="1"/>
    <col min="14595" max="14595" width="2.54296875" bestFit="1" customWidth="1"/>
    <col min="14596" max="14596" width="11.453125" customWidth="1"/>
    <col min="14840" max="14840" width="7.1796875" customWidth="1"/>
    <col min="14841" max="14841" width="11.453125" customWidth="1"/>
    <col min="14842" max="14842" width="2.54296875" bestFit="1" customWidth="1"/>
    <col min="14843" max="14844" width="11.453125" customWidth="1"/>
    <col min="14845" max="14845" width="2.54296875" bestFit="1" customWidth="1"/>
    <col min="14846" max="14847" width="11.453125" customWidth="1"/>
    <col min="14848" max="14848" width="2.54296875" bestFit="1" customWidth="1"/>
    <col min="14849" max="14850" width="11.453125" customWidth="1"/>
    <col min="14851" max="14851" width="2.54296875" bestFit="1" customWidth="1"/>
    <col min="14852" max="14852" width="11.453125" customWidth="1"/>
    <col min="15096" max="15096" width="7.1796875" customWidth="1"/>
    <col min="15097" max="15097" width="11.453125" customWidth="1"/>
    <col min="15098" max="15098" width="2.54296875" bestFit="1" customWidth="1"/>
    <col min="15099" max="15100" width="11.453125" customWidth="1"/>
    <col min="15101" max="15101" width="2.54296875" bestFit="1" customWidth="1"/>
    <col min="15102" max="15103" width="11.453125" customWidth="1"/>
    <col min="15104" max="15104" width="2.54296875" bestFit="1" customWidth="1"/>
    <col min="15105" max="15106" width="11.453125" customWidth="1"/>
    <col min="15107" max="15107" width="2.54296875" bestFit="1" customWidth="1"/>
    <col min="15108" max="15108" width="11.453125" customWidth="1"/>
    <col min="15352" max="15352" width="7.1796875" customWidth="1"/>
    <col min="15353" max="15353" width="11.453125" customWidth="1"/>
    <col min="15354" max="15354" width="2.54296875" bestFit="1" customWidth="1"/>
    <col min="15355" max="15356" width="11.453125" customWidth="1"/>
    <col min="15357" max="15357" width="2.54296875" bestFit="1" customWidth="1"/>
    <col min="15358" max="15359" width="11.453125" customWidth="1"/>
    <col min="15360" max="15360" width="2.54296875" bestFit="1" customWidth="1"/>
    <col min="15361" max="15362" width="11.453125" customWidth="1"/>
    <col min="15363" max="15363" width="2.54296875" bestFit="1" customWidth="1"/>
    <col min="15364" max="15364" width="11.453125" customWidth="1"/>
    <col min="15608" max="15608" width="7.1796875" customWidth="1"/>
    <col min="15609" max="15609" width="11.453125" customWidth="1"/>
    <col min="15610" max="15610" width="2.54296875" bestFit="1" customWidth="1"/>
    <col min="15611" max="15612" width="11.453125" customWidth="1"/>
    <col min="15613" max="15613" width="2.54296875" bestFit="1" customWidth="1"/>
    <col min="15614" max="15615" width="11.453125" customWidth="1"/>
    <col min="15616" max="15616" width="2.54296875" bestFit="1" customWidth="1"/>
    <col min="15617" max="15618" width="11.453125" customWidth="1"/>
    <col min="15619" max="15619" width="2.54296875" bestFit="1" customWidth="1"/>
    <col min="15620" max="15620" width="11.453125" customWidth="1"/>
    <col min="15864" max="15864" width="7.1796875" customWidth="1"/>
    <col min="15865" max="15865" width="11.453125" customWidth="1"/>
    <col min="15866" max="15866" width="2.54296875" bestFit="1" customWidth="1"/>
    <col min="15867" max="15868" width="11.453125" customWidth="1"/>
    <col min="15869" max="15869" width="2.54296875" bestFit="1" customWidth="1"/>
    <col min="15870" max="15871" width="11.453125" customWidth="1"/>
    <col min="15872" max="15872" width="2.54296875" bestFit="1" customWidth="1"/>
    <col min="15873" max="15874" width="11.453125" customWidth="1"/>
    <col min="15875" max="15875" width="2.54296875" bestFit="1" customWidth="1"/>
    <col min="15876" max="15876" width="11.453125" customWidth="1"/>
    <col min="16120" max="16120" width="7.1796875" customWidth="1"/>
    <col min="16121" max="16121" width="11.453125" customWidth="1"/>
    <col min="16122" max="16122" width="2.54296875" bestFit="1" customWidth="1"/>
    <col min="16123" max="16124" width="11.453125" customWidth="1"/>
    <col min="16125" max="16125" width="2.54296875" bestFit="1" customWidth="1"/>
    <col min="16126" max="16127" width="11.453125" customWidth="1"/>
    <col min="16128" max="16128" width="2.54296875" bestFit="1" customWidth="1"/>
    <col min="16129" max="16130" width="11.453125" customWidth="1"/>
    <col min="16131" max="16131" width="2.54296875" bestFit="1" customWidth="1"/>
    <col min="16132" max="16132" width="11.453125" customWidth="1"/>
  </cols>
  <sheetData>
    <row r="1" spans="1:7" ht="18.5" x14ac:dyDescent="0.45">
      <c r="A1" s="7" t="str">
        <f>Perustiedot!$B$1</f>
        <v>SUOMEN KEILAILULIITTO</v>
      </c>
      <c r="C1"/>
      <c r="F1"/>
    </row>
    <row r="2" spans="1:7" ht="14.5" x14ac:dyDescent="0.35">
      <c r="A2" s="1"/>
      <c r="C2"/>
      <c r="F2"/>
    </row>
    <row r="3" spans="1:7" ht="15.5" x14ac:dyDescent="0.35">
      <c r="A3" s="6" t="str">
        <f>Perustiedot!$B$2</f>
        <v>NAISTEN SM-LIIGA</v>
      </c>
      <c r="C3"/>
      <c r="F3"/>
    </row>
    <row r="4" spans="1:7" x14ac:dyDescent="0.25">
      <c r="A4"/>
      <c r="C4"/>
      <c r="F4"/>
    </row>
    <row r="5" spans="1:7" ht="15.5" x14ac:dyDescent="0.35">
      <c r="A5" s="6" t="s">
        <v>34</v>
      </c>
      <c r="C5"/>
      <c r="F5"/>
    </row>
    <row r="6" spans="1:7" x14ac:dyDescent="0.25">
      <c r="A6"/>
      <c r="C6"/>
      <c r="F6"/>
    </row>
    <row r="7" spans="1:7" ht="15.5" x14ac:dyDescent="0.35">
      <c r="A7" s="6" t="s">
        <v>47</v>
      </c>
      <c r="C7"/>
      <c r="D7" s="44">
        <v>44359</v>
      </c>
      <c r="F7"/>
      <c r="G7" s="40" t="s">
        <v>56</v>
      </c>
    </row>
    <row r="9" spans="1:7" s="28" customFormat="1" x14ac:dyDescent="0.25">
      <c r="A9" s="26" t="s">
        <v>32</v>
      </c>
      <c r="B9" s="26">
        <v>17</v>
      </c>
      <c r="C9" s="27" t="s">
        <v>33</v>
      </c>
      <c r="D9" s="26">
        <v>18</v>
      </c>
      <c r="E9" s="26">
        <v>19</v>
      </c>
      <c r="F9" s="27" t="s">
        <v>33</v>
      </c>
      <c r="G9" s="26">
        <v>20</v>
      </c>
    </row>
    <row r="10" spans="1:7" s="20" customFormat="1" ht="15.5" x14ac:dyDescent="0.35">
      <c r="A10" s="37">
        <v>1</v>
      </c>
      <c r="B10" s="42" t="str">
        <f>$D$17</f>
        <v>Uljas</v>
      </c>
      <c r="C10" s="38" t="s">
        <v>33</v>
      </c>
      <c r="D10" s="45" t="str">
        <f>$D$19</f>
        <v>BooM</v>
      </c>
      <c r="E10" s="42" t="str">
        <f>$D$20</f>
        <v>WBT</v>
      </c>
      <c r="F10" s="38" t="s">
        <v>33</v>
      </c>
      <c r="G10" s="45" t="str">
        <f>$D$18</f>
        <v>Ke-Ro</v>
      </c>
    </row>
    <row r="11" spans="1:7" s="20" customFormat="1" ht="15.5" x14ac:dyDescent="0.35">
      <c r="A11" s="37">
        <v>2</v>
      </c>
      <c r="B11" s="46" t="str">
        <f>$D$18</f>
        <v>Ke-Ro</v>
      </c>
      <c r="C11" s="47" t="s">
        <v>33</v>
      </c>
      <c r="D11" s="48" t="str">
        <f>$D$17</f>
        <v>Uljas</v>
      </c>
      <c r="E11" s="46" t="str">
        <f>$D$19</f>
        <v>BooM</v>
      </c>
      <c r="F11" s="47" t="s">
        <v>33</v>
      </c>
      <c r="G11" s="48" t="str">
        <f>$D$20</f>
        <v>WBT</v>
      </c>
    </row>
    <row r="12" spans="1:7" s="20" customFormat="1" ht="15.5" x14ac:dyDescent="0.35">
      <c r="A12" s="37">
        <v>3</v>
      </c>
      <c r="B12" s="46" t="str">
        <f>$D$18</f>
        <v>Ke-Ro</v>
      </c>
      <c r="C12" s="47" t="s">
        <v>33</v>
      </c>
      <c r="D12" s="48" t="str">
        <f>$D$19</f>
        <v>BooM</v>
      </c>
      <c r="E12" s="46" t="str">
        <f>$D$17</f>
        <v>Uljas</v>
      </c>
      <c r="F12" s="47" t="s">
        <v>33</v>
      </c>
      <c r="G12" s="48" t="str">
        <f>$D$20</f>
        <v>WBT</v>
      </c>
    </row>
    <row r="13" spans="1:7" s="20" customFormat="1" ht="15.5" x14ac:dyDescent="0.35">
      <c r="A13" s="37">
        <v>4</v>
      </c>
      <c r="B13" s="46" t="str">
        <f>$D$19</f>
        <v>BooM</v>
      </c>
      <c r="C13" s="47" t="s">
        <v>33</v>
      </c>
      <c r="D13" s="48" t="str">
        <f>$D$17</f>
        <v>Uljas</v>
      </c>
      <c r="E13" s="46" t="str">
        <f>$D$18</f>
        <v>Ke-Ro</v>
      </c>
      <c r="F13" s="47" t="s">
        <v>33</v>
      </c>
      <c r="G13" s="48" t="str">
        <f>$D$20</f>
        <v>WBT</v>
      </c>
    </row>
    <row r="14" spans="1:7" s="20" customFormat="1" ht="15.5" x14ac:dyDescent="0.35">
      <c r="A14" s="37">
        <v>5</v>
      </c>
      <c r="B14" s="46" t="str">
        <f>$D$17</f>
        <v>Uljas</v>
      </c>
      <c r="C14" s="47" t="s">
        <v>33</v>
      </c>
      <c r="D14" s="48" t="str">
        <f>$D$18</f>
        <v>Ke-Ro</v>
      </c>
      <c r="E14" s="46" t="str">
        <f>$D$20</f>
        <v>WBT</v>
      </c>
      <c r="F14" s="47" t="s">
        <v>33</v>
      </c>
      <c r="G14" s="48" t="str">
        <f>$D$19</f>
        <v>BooM</v>
      </c>
    </row>
    <row r="15" spans="1:7" s="20" customFormat="1" ht="15.5" x14ac:dyDescent="0.35">
      <c r="A15" s="37">
        <v>6</v>
      </c>
      <c r="B15" s="49" t="str">
        <f>$D$19</f>
        <v>BooM</v>
      </c>
      <c r="C15" s="50" t="s">
        <v>33</v>
      </c>
      <c r="D15" s="51" t="str">
        <f>$D$18</f>
        <v>Ke-Ro</v>
      </c>
      <c r="E15" s="49" t="str">
        <f>$D$20</f>
        <v>WBT</v>
      </c>
      <c r="F15" s="50" t="s">
        <v>33</v>
      </c>
      <c r="G15" s="51" t="str">
        <f>$D$17</f>
        <v>Uljas</v>
      </c>
    </row>
    <row r="16" spans="1:7" s="20" customFormat="1" ht="15.5" x14ac:dyDescent="0.35">
      <c r="A16" s="37"/>
      <c r="B16" s="43"/>
      <c r="C16" s="39"/>
      <c r="D16" s="43"/>
      <c r="E16" s="43"/>
      <c r="F16" s="39"/>
      <c r="G16" s="43"/>
    </row>
    <row r="17" spans="1:6" x14ac:dyDescent="0.25">
      <c r="A17" s="12"/>
      <c r="B17" s="12">
        <v>1</v>
      </c>
      <c r="C17" s="11"/>
      <c r="D17" s="11" t="str">
        <f>Perustiedot!$A$6</f>
        <v>Uljas</v>
      </c>
      <c r="F17" s="11"/>
    </row>
    <row r="18" spans="1:6" x14ac:dyDescent="0.25">
      <c r="A18" s="12"/>
      <c r="B18" s="12">
        <v>2</v>
      </c>
      <c r="C18" s="11"/>
      <c r="D18" s="11" t="str">
        <f>Perustiedot!$A$7</f>
        <v>Ke-Ro</v>
      </c>
      <c r="F18" s="11"/>
    </row>
    <row r="19" spans="1:6" x14ac:dyDescent="0.25">
      <c r="A19" s="12"/>
      <c r="B19" s="12">
        <v>3</v>
      </c>
      <c r="C19" s="11"/>
      <c r="D19" s="11" t="str">
        <f>Perustiedot!$A$8</f>
        <v>BooM</v>
      </c>
      <c r="F19" s="11"/>
    </row>
    <row r="20" spans="1:6" x14ac:dyDescent="0.25">
      <c r="A20" s="12"/>
      <c r="B20" s="12">
        <v>4</v>
      </c>
      <c r="C20" s="11"/>
      <c r="D20" s="11" t="str">
        <f>Perustiedot!$A$5</f>
        <v>WBT</v>
      </c>
      <c r="F20" s="11"/>
    </row>
  </sheetData>
  <sheetProtection selectLockedCells="1"/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C8"/>
  <sheetViews>
    <sheetView workbookViewId="0">
      <selection activeCell="A17" sqref="A17"/>
    </sheetView>
  </sheetViews>
  <sheetFormatPr defaultRowHeight="12.5" x14ac:dyDescent="0.25"/>
  <cols>
    <col min="1" max="1" width="12.54296875" bestFit="1" customWidth="1"/>
    <col min="2" max="3" width="8.26953125" customWidth="1"/>
  </cols>
  <sheetData>
    <row r="1" spans="1:3" x14ac:dyDescent="0.25">
      <c r="A1" t="s">
        <v>31</v>
      </c>
      <c r="B1" t="s">
        <v>25</v>
      </c>
    </row>
    <row r="2" spans="1:3" x14ac:dyDescent="0.25">
      <c r="A2" t="s">
        <v>30</v>
      </c>
      <c r="B2" t="s">
        <v>48</v>
      </c>
    </row>
    <row r="4" spans="1:3" ht="13" x14ac:dyDescent="0.3">
      <c r="A4" s="79" t="s">
        <v>21</v>
      </c>
      <c r="B4" s="79"/>
      <c r="C4" s="79"/>
    </row>
    <row r="5" spans="1:3" x14ac:dyDescent="0.25">
      <c r="A5" s="11" t="s">
        <v>55</v>
      </c>
    </row>
    <row r="6" spans="1:3" x14ac:dyDescent="0.25">
      <c r="A6" s="11" t="s">
        <v>49</v>
      </c>
    </row>
    <row r="7" spans="1:3" x14ac:dyDescent="0.25">
      <c r="A7" s="11" t="s">
        <v>60</v>
      </c>
    </row>
    <row r="8" spans="1:3" x14ac:dyDescent="0.25">
      <c r="A8" s="11" t="s">
        <v>61</v>
      </c>
    </row>
  </sheetData>
  <sheetProtection selectLockedCells="1"/>
  <mergeCells count="1"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6</vt:i4>
      </vt:variant>
    </vt:vector>
  </HeadingPairs>
  <TitlesOfParts>
    <vt:vector size="14" baseType="lpstr">
      <vt:lpstr>Tulokset-K1</vt:lpstr>
      <vt:lpstr>Sarjataulukko-K1</vt:lpstr>
      <vt:lpstr>HK-K1</vt:lpstr>
      <vt:lpstr>Joukkuedata</vt:lpstr>
      <vt:lpstr>HKdata</vt:lpstr>
      <vt:lpstr>Pelaajat</vt:lpstr>
      <vt:lpstr>Otteluohjelma</vt:lpstr>
      <vt:lpstr>Perustiedot</vt:lpstr>
      <vt:lpstr>Karsija_1</vt:lpstr>
      <vt:lpstr>Karsija_2</vt:lpstr>
      <vt:lpstr>'HK-K1'!Tulostusalue</vt:lpstr>
      <vt:lpstr>'Sarjataulukko-K1'!Tulostusalue</vt:lpstr>
      <vt:lpstr>Uljas</vt:lpstr>
      <vt:lpstr>WBT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2021-06-12T15:20:53Z</cp:lastPrinted>
  <dcterms:created xsi:type="dcterms:W3CDTF">2016-03-16T10:41:24Z</dcterms:created>
  <dcterms:modified xsi:type="dcterms:W3CDTF">2021-06-15T12:16:58Z</dcterms:modified>
</cp:coreProperties>
</file>