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lliPakonen\Desktop\SM-kisat 2019\"/>
    </mc:Choice>
  </mc:AlternateContent>
  <xr:revisionPtr revIDLastSave="0" documentId="13_ncr:1_{F107F7BB-0F01-48DA-9834-4B6A25950886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48 parasta" sheetId="6" r:id="rId1"/>
    <sheet name="24 parasta" sheetId="2" r:id="rId2"/>
    <sheet name="Round Robin" sheetId="1" r:id="rId3"/>
    <sheet name="Kokonais" sheetId="5" r:id="rId4"/>
  </sheets>
  <definedNames>
    <definedName name="_xlnm.Print_Area" localSheetId="1">'24 parasta'!$A$1:$K$31</definedName>
    <definedName name="_xlnm.Print_Area" localSheetId="2">'Round Robin'!$A$1:$L$24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5" l="1"/>
  <c r="J13" i="5"/>
  <c r="J10" i="5"/>
  <c r="J9" i="5"/>
  <c r="J14" i="5"/>
  <c r="J15" i="5"/>
  <c r="J16" i="5"/>
  <c r="J18" i="5"/>
  <c r="J19" i="5"/>
  <c r="J20" i="5"/>
  <c r="J12" i="5"/>
  <c r="J8" i="5"/>
  <c r="K10" i="1" l="1"/>
  <c r="K11" i="1"/>
  <c r="K12" i="1"/>
  <c r="K13" i="1"/>
  <c r="K14" i="1"/>
  <c r="K15" i="1"/>
  <c r="K16" i="1"/>
  <c r="K17" i="1"/>
  <c r="K18" i="1"/>
  <c r="K19" i="1"/>
  <c r="K20" i="1"/>
  <c r="K9" i="1"/>
  <c r="G15" i="2" l="1"/>
  <c r="J15" i="2" s="1"/>
  <c r="G8" i="2"/>
  <c r="J8" i="2" s="1"/>
  <c r="G21" i="2"/>
  <c r="J21" i="2" s="1"/>
  <c r="G16" i="2"/>
  <c r="J16" i="2" s="1"/>
  <c r="G12" i="2"/>
  <c r="J12" i="2" s="1"/>
  <c r="G19" i="2"/>
  <c r="J19" i="2" s="1"/>
  <c r="G9" i="2"/>
  <c r="J9" i="2" s="1"/>
  <c r="G17" i="2"/>
  <c r="J17" i="2" s="1"/>
  <c r="G18" i="2"/>
  <c r="J18" i="2" s="1"/>
  <c r="G11" i="2"/>
  <c r="J11" i="2" s="1"/>
  <c r="G14" i="2"/>
  <c r="J14" i="2" s="1"/>
  <c r="G10" i="2"/>
  <c r="J10" i="2" s="1"/>
  <c r="G27" i="2"/>
  <c r="J27" i="2" s="1"/>
  <c r="G20" i="2"/>
  <c r="J20" i="2" s="1"/>
  <c r="G24" i="2"/>
  <c r="J24" i="2" s="1"/>
  <c r="G23" i="2"/>
  <c r="J23" i="2" s="1"/>
  <c r="G31" i="2"/>
  <c r="J31" i="2" s="1"/>
  <c r="G13" i="2"/>
  <c r="J13" i="2" s="1"/>
  <c r="G22" i="2"/>
  <c r="J22" i="2" s="1"/>
  <c r="G29" i="2"/>
  <c r="J29" i="2" s="1"/>
  <c r="G26" i="2"/>
  <c r="J26" i="2" s="1"/>
  <c r="G30" i="2"/>
  <c r="J30" i="2" s="1"/>
  <c r="G28" i="2"/>
  <c r="J28" i="2" s="1"/>
  <c r="G25" i="2"/>
  <c r="J25" i="2" s="1"/>
  <c r="E19" i="6" l="1"/>
  <c r="F19" i="6" s="1"/>
  <c r="G19" i="6" s="1"/>
  <c r="E13" i="6"/>
  <c r="F13" i="6" s="1"/>
  <c r="G13" i="6" s="1"/>
  <c r="E16" i="6"/>
  <c r="F16" i="6" s="1"/>
  <c r="G16" i="6" s="1"/>
  <c r="E29" i="6"/>
  <c r="F29" i="6" s="1"/>
  <c r="G29" i="6" s="1"/>
  <c r="E12" i="6"/>
  <c r="F12" i="6" s="1"/>
  <c r="G12" i="6" s="1"/>
  <c r="E9" i="6"/>
  <c r="F9" i="6" s="1"/>
  <c r="G9" i="6" s="1"/>
  <c r="E11" i="6"/>
  <c r="F11" i="6" s="1"/>
  <c r="G11" i="6" s="1"/>
  <c r="E15" i="6"/>
  <c r="F15" i="6" s="1"/>
  <c r="G15" i="6" s="1"/>
  <c r="E18" i="6"/>
  <c r="F18" i="6" s="1"/>
  <c r="G18" i="6" s="1"/>
  <c r="E37" i="6"/>
  <c r="F37" i="6" s="1"/>
  <c r="G37" i="6" s="1"/>
  <c r="E28" i="6"/>
  <c r="F28" i="6" s="1"/>
  <c r="G28" i="6" s="1"/>
  <c r="E44" i="6"/>
  <c r="F44" i="6" s="1"/>
  <c r="G44" i="6" s="1"/>
  <c r="E39" i="6"/>
  <c r="F39" i="6" s="1"/>
  <c r="G39" i="6" s="1"/>
  <c r="E31" i="6"/>
  <c r="F31" i="6" s="1"/>
  <c r="G31" i="6" s="1"/>
  <c r="E20" i="6"/>
  <c r="F20" i="6" s="1"/>
  <c r="G20" i="6" s="1"/>
  <c r="E27" i="6"/>
  <c r="F27" i="6" s="1"/>
  <c r="G27" i="6" s="1"/>
  <c r="E8" i="6"/>
  <c r="F8" i="6" s="1"/>
  <c r="G8" i="6" s="1"/>
  <c r="E45" i="6"/>
  <c r="F45" i="6" s="1"/>
  <c r="G45" i="6" s="1"/>
  <c r="E40" i="6"/>
  <c r="F40" i="6" s="1"/>
  <c r="G40" i="6" s="1"/>
  <c r="E32" i="6"/>
  <c r="F32" i="6" s="1"/>
  <c r="G32" i="6" s="1"/>
  <c r="E22" i="6"/>
  <c r="F22" i="6" s="1"/>
  <c r="G22" i="6" s="1"/>
  <c r="E17" i="6"/>
  <c r="F17" i="6" s="1"/>
  <c r="G17" i="6" s="1"/>
  <c r="E52" i="6"/>
  <c r="F52" i="6" s="1"/>
  <c r="G52" i="6" s="1"/>
  <c r="E49" i="6"/>
  <c r="F49" i="6" s="1"/>
  <c r="G49" i="6" s="1"/>
  <c r="E33" i="6"/>
  <c r="F33" i="6" s="1"/>
  <c r="G33" i="6" s="1"/>
  <c r="E51" i="6"/>
  <c r="F51" i="6" s="1"/>
  <c r="G51" i="6" s="1"/>
  <c r="E47" i="6"/>
  <c r="F47" i="6" s="1"/>
  <c r="G47" i="6" s="1"/>
  <c r="E46" i="6"/>
  <c r="F46" i="6" s="1"/>
  <c r="G46" i="6" s="1"/>
  <c r="E41" i="6"/>
  <c r="F41" i="6" s="1"/>
  <c r="G41" i="6" s="1"/>
  <c r="E21" i="6"/>
  <c r="F21" i="6" s="1"/>
  <c r="G21" i="6" s="1"/>
  <c r="E53" i="6"/>
  <c r="F53" i="6" s="1"/>
  <c r="G53" i="6" s="1"/>
  <c r="E34" i="6"/>
  <c r="F34" i="6" s="1"/>
  <c r="G34" i="6" s="1"/>
  <c r="E48" i="6"/>
  <c r="F48" i="6" s="1"/>
  <c r="G48" i="6" s="1"/>
  <c r="E24" i="6"/>
  <c r="F24" i="6" s="1"/>
  <c r="G24" i="6" s="1"/>
  <c r="E50" i="6"/>
  <c r="F50" i="6" s="1"/>
  <c r="G50" i="6" s="1"/>
  <c r="E38" i="6"/>
  <c r="F38" i="6" s="1"/>
  <c r="G38" i="6" s="1"/>
  <c r="E30" i="6"/>
  <c r="F30" i="6" s="1"/>
  <c r="G30" i="6" s="1"/>
  <c r="E43" i="6"/>
  <c r="F43" i="6" s="1"/>
  <c r="G43" i="6" s="1"/>
  <c r="E54" i="6"/>
  <c r="F54" i="6" s="1"/>
  <c r="G54" i="6" s="1"/>
  <c r="E36" i="6"/>
  <c r="F36" i="6" s="1"/>
  <c r="G36" i="6" s="1"/>
  <c r="E26" i="6"/>
  <c r="F26" i="6" s="1"/>
  <c r="G26" i="6" s="1"/>
  <c r="E42" i="6"/>
  <c r="F42" i="6" s="1"/>
  <c r="G42" i="6" s="1"/>
  <c r="E55" i="6"/>
  <c r="F55" i="6" s="1"/>
  <c r="G55" i="6" s="1"/>
  <c r="E23" i="6"/>
  <c r="F23" i="6" s="1"/>
  <c r="G23" i="6" s="1"/>
  <c r="E35" i="6"/>
  <c r="F35" i="6" s="1"/>
  <c r="G35" i="6" s="1"/>
  <c r="E10" i="6"/>
  <c r="F10" i="6" s="1"/>
  <c r="G10" i="6" s="1"/>
  <c r="E14" i="6"/>
  <c r="F14" i="6" s="1"/>
  <c r="G14" i="6" s="1"/>
  <c r="B40" i="6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21" i="6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13" i="6"/>
  <c r="B14" i="6" s="1"/>
  <c r="B15" i="6" s="1"/>
  <c r="B16" i="6" s="1"/>
  <c r="B17" i="6" s="1"/>
  <c r="B18" i="6" s="1"/>
  <c r="B9" i="6"/>
  <c r="B10" i="6" s="1"/>
  <c r="I14" i="5"/>
  <c r="I10" i="5"/>
  <c r="I15" i="5"/>
  <c r="I17" i="5"/>
  <c r="I12" i="5"/>
  <c r="I9" i="5"/>
  <c r="I13" i="5"/>
  <c r="I19" i="5"/>
  <c r="I18" i="5"/>
  <c r="I20" i="5"/>
  <c r="I16" i="5"/>
  <c r="I8" i="5"/>
  <c r="H10" i="1"/>
  <c r="H16" i="1"/>
  <c r="H14" i="1"/>
  <c r="H19" i="1"/>
  <c r="H17" i="1"/>
  <c r="H13" i="1"/>
  <c r="H9" i="1"/>
  <c r="H20" i="1"/>
  <c r="H15" i="1"/>
  <c r="H12" i="1"/>
  <c r="H18" i="1"/>
  <c r="H11" i="1"/>
  <c r="I16" i="1"/>
  <c r="I10" i="1"/>
  <c r="I14" i="1"/>
  <c r="I15" i="1"/>
  <c r="I20" i="1"/>
  <c r="I11" i="1"/>
  <c r="I17" i="1"/>
  <c r="I19" i="1"/>
  <c r="I12" i="1"/>
  <c r="I13" i="1"/>
  <c r="I18" i="1"/>
  <c r="I9" i="1"/>
  <c r="J13" i="1" l="1"/>
  <c r="J16" i="1"/>
  <c r="J20" i="1"/>
  <c r="J15" i="1"/>
  <c r="J19" i="1"/>
  <c r="J12" i="1"/>
  <c r="J9" i="1"/>
  <c r="J11" i="1"/>
  <c r="J18" i="1"/>
  <c r="J17" i="1"/>
  <c r="J14" i="1"/>
  <c r="J10" i="1"/>
  <c r="E25" i="6"/>
  <c r="F25" i="6" s="1"/>
  <c r="G25" i="6" s="1"/>
  <c r="H31" i="2"/>
  <c r="H13" i="2"/>
  <c r="H11" i="2"/>
  <c r="H8" i="2"/>
  <c r="H16" i="2"/>
  <c r="H26" i="2"/>
  <c r="H27" i="2"/>
  <c r="H21" i="2"/>
  <c r="H25" i="2"/>
  <c r="H19" i="2"/>
  <c r="H15" i="2"/>
  <c r="H24" i="2"/>
  <c r="H17" i="2"/>
  <c r="H23" i="2"/>
  <c r="H20" i="2"/>
  <c r="H29" i="2"/>
  <c r="H14" i="2"/>
  <c r="H30" i="2"/>
  <c r="H9" i="2"/>
  <c r="H10" i="2"/>
  <c r="H18" i="2"/>
  <c r="H12" i="2"/>
  <c r="H22" i="2"/>
  <c r="H28" i="2"/>
  <c r="L15" i="1" l="1"/>
  <c r="L12" i="1"/>
  <c r="L9" i="1"/>
  <c r="L19" i="1"/>
  <c r="L16" i="1"/>
  <c r="L18" i="1"/>
  <c r="L10" i="1"/>
  <c r="L14" i="1"/>
  <c r="L20" i="1"/>
  <c r="L13" i="1"/>
  <c r="L11" i="1"/>
  <c r="L17" i="1"/>
</calcChain>
</file>

<file path=xl/sharedStrings.xml><?xml version="1.0" encoding="utf-8"?>
<sst xmlns="http://schemas.openxmlformats.org/spreadsheetml/2006/main" count="436" uniqueCount="145">
  <si>
    <t xml:space="preserve">KEILAILUN MIESTEN A-SM FINAALI </t>
  </si>
  <si>
    <t>Yht.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</si>
  <si>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</si>
  <si>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</si>
  <si>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</si>
  <si>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</si>
  <si>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</si>
  <si>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</si>
  <si>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</si>
  <si>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</si>
  <si>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</si>
  <si>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</si>
  <si>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</si>
  <si>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</si>
  <si>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</si>
  <si>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</si>
  <si>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</si>
  <si>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</si>
  <si>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Välierä</t>
  </si>
  <si>
    <t>17)</t>
  </si>
  <si>
    <t>18)</t>
  </si>
  <si>
    <t>19)</t>
  </si>
  <si>
    <t>20)</t>
  </si>
  <si>
    <t>21)</t>
  </si>
  <si>
    <t>22)</t>
  </si>
  <si>
    <t>23)</t>
  </si>
  <si>
    <t>24)</t>
  </si>
  <si>
    <t>8s.</t>
  </si>
  <si>
    <t>bon</t>
  </si>
  <si>
    <t>1.</t>
  </si>
  <si>
    <t>2.</t>
  </si>
  <si>
    <t>3.</t>
  </si>
  <si>
    <t>4.</t>
  </si>
  <si>
    <t>5.</t>
  </si>
  <si>
    <t>6.</t>
  </si>
  <si>
    <t>X</t>
  </si>
  <si>
    <t>Ka.</t>
  </si>
  <si>
    <t>Kimmo Lehtonen</t>
  </si>
  <si>
    <t>bon.</t>
  </si>
  <si>
    <t>……………………………………………………………………………………………………………………….</t>
  </si>
  <si>
    <t>Loppuottelu</t>
  </si>
  <si>
    <t>Kultaa:</t>
  </si>
  <si>
    <t>Hopeaa:</t>
  </si>
  <si>
    <t>Pronssia:</t>
  </si>
  <si>
    <t>Tilanne ennen pudotuspelejä</t>
  </si>
  <si>
    <t>yht.</t>
  </si>
  <si>
    <t xml:space="preserve">ka. </t>
  </si>
  <si>
    <t>ka.</t>
  </si>
  <si>
    <t>cut</t>
  </si>
  <si>
    <t>puhdas</t>
  </si>
  <si>
    <t>TKK, Tampere</t>
  </si>
  <si>
    <t>Timo Alho</t>
  </si>
  <si>
    <t>Patteri, Helsinki</t>
  </si>
  <si>
    <t>Petteri Salonen</t>
  </si>
  <si>
    <t>Pinjets, Hyvinkää</t>
  </si>
  <si>
    <t>Petri Keituri</t>
  </si>
  <si>
    <t>Jyri Hämäläinen</t>
  </si>
  <si>
    <t>ET, Kotka</t>
  </si>
  <si>
    <t>WRB, Seinäjoki</t>
  </si>
  <si>
    <t>Mainarit, Varkaus</t>
  </si>
  <si>
    <t>Niko Oksanen</t>
  </si>
  <si>
    <t>All Stars, Kouvola</t>
  </si>
  <si>
    <t>Siniset, Riihimäki</t>
  </si>
  <si>
    <t>Tony Ranta</t>
  </si>
  <si>
    <t>Ailec, Helsinki</t>
  </si>
  <si>
    <t>GH, Rauma</t>
  </si>
  <si>
    <t>CPS, Kokkola</t>
  </si>
  <si>
    <t>OPS, Oulu</t>
  </si>
  <si>
    <t>Jari Hurri</t>
  </si>
  <si>
    <t>Ysisata, Varkaus</t>
  </si>
  <si>
    <t>Magnus Lönnroth</t>
  </si>
  <si>
    <t>BC Story, Vantaa</t>
  </si>
  <si>
    <t>Jussi Niemelä</t>
  </si>
  <si>
    <t>Turku 18.-19.5.2019</t>
  </si>
  <si>
    <t>7.</t>
  </si>
  <si>
    <t>8.</t>
  </si>
  <si>
    <t>Tomas Käyhkö</t>
  </si>
  <si>
    <t>Joonas Jähi</t>
  </si>
  <si>
    <t>Juuso Tiainen</t>
  </si>
  <si>
    <t>Mika Luoto</t>
  </si>
  <si>
    <t>Juhani Tonteri</t>
  </si>
  <si>
    <t>Juho Rissanen</t>
  </si>
  <si>
    <t>Linus Boström</t>
  </si>
  <si>
    <t>Jesse Lindholm</t>
  </si>
  <si>
    <t>Joonas Jehkinen</t>
  </si>
  <si>
    <t>Juuso Huhtiranta</t>
  </si>
  <si>
    <t>Veli-Matti Tissarinen</t>
  </si>
  <si>
    <t>Niko Liukkonen</t>
  </si>
  <si>
    <t>Oskar Welin</t>
  </si>
  <si>
    <t>Matti Virta</t>
  </si>
  <si>
    <t>Markus Keskiruokanen</t>
  </si>
  <si>
    <t>Timo Raatikainen</t>
  </si>
  <si>
    <t>Kai Hildén</t>
  </si>
  <si>
    <t>Jari Ratia</t>
  </si>
  <si>
    <t>Sami Päiväniemi</t>
  </si>
  <si>
    <t>Sami Luoto</t>
  </si>
  <si>
    <t>Markku Järvinen</t>
  </si>
  <si>
    <t>Tuomo Konttila</t>
  </si>
  <si>
    <t>Ari Jehkinen</t>
  </si>
  <si>
    <t>Jouko Kuossari</t>
  </si>
  <si>
    <t>Aki Aarikka</t>
  </si>
  <si>
    <t>Teemu Putkisto</t>
  </si>
  <si>
    <t>Kalle Kuronen</t>
  </si>
  <si>
    <t>Riku Seppänen</t>
  </si>
  <si>
    <t>Seppo Eskolin</t>
  </si>
  <si>
    <t>Niko Halden</t>
  </si>
  <si>
    <t>Harri Uotila</t>
  </si>
  <si>
    <t>Kimmo Huurinainen</t>
  </si>
  <si>
    <t>Juha Ollonqvist</t>
  </si>
  <si>
    <t>Jari Stenroos</t>
  </si>
  <si>
    <t>Eetu Pusenius</t>
  </si>
  <si>
    <t>Riku-Petteri Kivelä</t>
  </si>
  <si>
    <t>Teemu Raatikainen</t>
  </si>
  <si>
    <t>Samu Valaranta</t>
  </si>
  <si>
    <t>GB, Helsinki</t>
  </si>
  <si>
    <t>Bay, Lahti</t>
  </si>
  <si>
    <t>RäMe, Lohja</t>
  </si>
  <si>
    <t>Slaikkarit, Imatra</t>
  </si>
  <si>
    <t>K-29, Turku</t>
  </si>
  <si>
    <t>Komet, Maarianhamina</t>
  </si>
  <si>
    <t>TPS, Turku</t>
  </si>
  <si>
    <t>Veljmiehet, Kuopio</t>
  </si>
  <si>
    <t>JBC, Jyväskylä</t>
  </si>
  <si>
    <t>Argon, Vantaa</t>
  </si>
  <si>
    <t>Mistral, Loviisa</t>
  </si>
  <si>
    <t>Juvel-Team, Hämeenlinna</t>
  </si>
  <si>
    <t>Steelers, Helsinki</t>
  </si>
  <si>
    <t>KaBow, Kalajoki</t>
  </si>
  <si>
    <t>Ke-Ro, Helsinki</t>
  </si>
  <si>
    <t>poissa</t>
  </si>
  <si>
    <t>8 sarjaa</t>
  </si>
  <si>
    <t>7s.</t>
  </si>
  <si>
    <t>Niko Haldén</t>
  </si>
  <si>
    <t>Tilanne 8+8 sarjaa</t>
  </si>
  <si>
    <t>8+8+11 sarjaa</t>
  </si>
  <si>
    <t>11s.</t>
  </si>
  <si>
    <t>Valaranta - Rissanen</t>
  </si>
  <si>
    <t>Jehkinen - Valaranta</t>
  </si>
  <si>
    <t>440 - 424</t>
  </si>
  <si>
    <t>224 - 242</t>
  </si>
  <si>
    <t>431 - 416</t>
  </si>
  <si>
    <t>207 - 174</t>
  </si>
  <si>
    <t>215 - 190</t>
  </si>
  <si>
    <t>225 - 234</t>
  </si>
  <si>
    <t>Lahti 26.5.2019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</si>
</sst>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</font>
    <font>
      <b/>
      <sz val="2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MS Sans Serif"/>
      <family val="2"/>
    </font>
    <font>
      <sz val="11"/>
      <name val="Times New Roman"/>
      <family val="1"/>
    </font>
    <font>
      <b/>
      <sz val="10"/>
      <name val="MS Sans Serif"/>
      <family val="2"/>
    </font>
    <font>
      <sz val="7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</font>
    <font>
      <b/>
      <sz val="1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4" fillId="0" borderId="0" xfId="0" applyFont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10" fillId="0" borderId="0" xfId="0" applyFont="1" applyBorder="1"/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Fill="1" applyBorder="1"/>
    <xf numFmtId="2" fontId="1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0" applyFont="1" applyBorder="1"/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/>
    <xf numFmtId="0" fontId="14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Alignment="1"/>
    <xf numFmtId="0" fontId="15" fillId="0" borderId="0" xfId="0" applyFont="1" applyAlignment="1"/>
    <xf numFmtId="0" fontId="0" fillId="0" borderId="0" xfId="0" applyAlignment="1">
      <alignment horizontal="left"/>
    </xf>
    <xf numFmtId="164" fontId="9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Fill="1" applyBorder="1"/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164" fontId="9" fillId="0" borderId="0" xfId="0" applyNumberFormat="1" applyFont="1" applyBorder="1" applyAlignment="1"/>
    <xf numFmtId="2" fontId="6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2" fontId="2" fillId="0" borderId="0" xfId="0" applyNumberFormat="1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/>
    <xf numFmtId="1" fontId="1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7" fillId="0" borderId="0" xfId="0" applyFont="1" applyBorder="1"/>
    <xf numFmtId="2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workbookViewId="0">
      <selection activeCell="E8" sqref="E8:E31"/>
    </sheetView>
  </sheetViews>
  <sheetFormatPr defaultColWidth="8.85546875" defaultRowHeight="12.75" x14ac:dyDescent="0.2"/>
  <cols>
    <col min="1" max="1" width="2.140625" style="73" customWidth="1"/>
    <col min="2" max="2" width="3.7109375" style="88" customWidth="1"/>
    <col min="3" max="3" width="20" style="73" customWidth="1"/>
    <col min="4" max="4" width="22.140625" style="73" bestFit="1" customWidth="1"/>
    <col min="5" max="6" width="6" style="75" customWidth="1"/>
    <col min="7" max="7" width="7.7109375" style="75" customWidth="1"/>
    <col min="8" max="8" width="6.42578125" style="75" hidden="1" customWidth="1"/>
    <col min="9" max="9" width="4.28515625" style="75" customWidth="1"/>
    <col min="10" max="17" width="6.140625" style="75" customWidth="1"/>
    <col min="18" max="21" width="3.7109375" style="73" customWidth="1"/>
    <col min="22" max="56" width="3.42578125" style="73" customWidth="1"/>
    <col min="57" max="16384" width="8.85546875" style="73"/>
  </cols>
  <sheetData>
    <row r="1" spans="1:17" ht="27" x14ac:dyDescent="0.35">
      <c r="A1" s="69" t="s">
        <v>0</v>
      </c>
      <c r="B1" s="95"/>
      <c r="C1" s="53"/>
    </row>
    <row r="2" spans="1:17" ht="17.45" customHeight="1" x14ac:dyDescent="0.35">
      <c r="A2" s="69"/>
      <c r="B2" s="95"/>
      <c r="C2" s="53"/>
    </row>
    <row r="3" spans="1:17" ht="18.75" x14ac:dyDescent="0.3">
      <c r="A3" s="5" t="s">
        <v>73</v>
      </c>
      <c r="B3" s="95"/>
      <c r="C3" s="53"/>
    </row>
    <row r="4" spans="1:17" x14ac:dyDescent="0.2">
      <c r="A4" s="70"/>
      <c r="B4" s="95"/>
      <c r="C4" s="71"/>
    </row>
    <row r="5" spans="1:17" ht="15.75" x14ac:dyDescent="0.25">
      <c r="A5" s="70"/>
      <c r="B5" s="101" t="s">
        <v>130</v>
      </c>
      <c r="C5" s="72"/>
    </row>
    <row r="7" spans="1:17" x14ac:dyDescent="0.2">
      <c r="C7" s="74"/>
      <c r="D7" s="74"/>
      <c r="E7" s="76"/>
      <c r="F7" s="76" t="s">
        <v>45</v>
      </c>
      <c r="G7" s="76" t="s">
        <v>46</v>
      </c>
      <c r="H7" s="76" t="s">
        <v>35</v>
      </c>
      <c r="J7" s="31" t="s">
        <v>29</v>
      </c>
      <c r="K7" s="31" t="s">
        <v>30</v>
      </c>
      <c r="L7" s="31" t="s">
        <v>31</v>
      </c>
      <c r="M7" s="31" t="s">
        <v>32</v>
      </c>
      <c r="N7" s="31" t="s">
        <v>33</v>
      </c>
      <c r="O7" s="31" t="s">
        <v>34</v>
      </c>
      <c r="P7" s="31" t="s">
        <v>74</v>
      </c>
      <c r="Q7" s="31" t="s">
        <v>75</v>
      </c>
    </row>
    <row r="8" spans="1:17" x14ac:dyDescent="0.2">
      <c r="B8" s="88">
        <v>1</v>
      </c>
      <c r="C8" s="73" t="s">
        <v>89</v>
      </c>
      <c r="D8" s="73" t="s">
        <v>50</v>
      </c>
      <c r="E8" s="75">
        <f t="shared" ref="E8:E55" si="0">SUM(J8:Q8)</f>
        <v>1940</v>
      </c>
      <c r="F8" s="75">
        <f t="shared" ref="F8:F55" si="1">SUM(E8:E8)</f>
        <v>1940</v>
      </c>
      <c r="G8" s="77">
        <f t="shared" ref="G8:G51" si="2">F8/8</f>
        <v>242.5</v>
      </c>
      <c r="J8" s="75">
        <v>300</v>
      </c>
      <c r="K8" s="75">
        <v>257</v>
      </c>
      <c r="L8" s="75">
        <v>236</v>
      </c>
      <c r="M8" s="75">
        <v>209</v>
      </c>
      <c r="N8" s="75">
        <v>204</v>
      </c>
      <c r="O8" s="75">
        <v>211</v>
      </c>
      <c r="P8" s="75">
        <v>269</v>
      </c>
      <c r="Q8" s="75">
        <v>254</v>
      </c>
    </row>
    <row r="9" spans="1:17" x14ac:dyDescent="0.2">
      <c r="B9" s="88">
        <f>B8+1</f>
        <v>2</v>
      </c>
      <c r="C9" s="73" t="s">
        <v>81</v>
      </c>
      <c r="D9" s="73" t="s">
        <v>59</v>
      </c>
      <c r="E9" s="75">
        <f t="shared" si="0"/>
        <v>1929</v>
      </c>
      <c r="F9" s="75">
        <f t="shared" si="1"/>
        <v>1929</v>
      </c>
      <c r="G9" s="77">
        <f t="shared" si="2"/>
        <v>241.125</v>
      </c>
      <c r="J9" s="75">
        <v>216</v>
      </c>
      <c r="K9" s="75">
        <v>259</v>
      </c>
      <c r="L9" s="75">
        <v>224</v>
      </c>
      <c r="M9" s="75">
        <v>234</v>
      </c>
      <c r="N9" s="75">
        <v>259</v>
      </c>
      <c r="O9" s="75">
        <v>222</v>
      </c>
      <c r="P9" s="75">
        <v>298</v>
      </c>
      <c r="Q9" s="75">
        <v>217</v>
      </c>
    </row>
    <row r="10" spans="1:17" x14ac:dyDescent="0.2">
      <c r="B10" s="88">
        <f t="shared" ref="B10:B55" si="3">B9+1</f>
        <v>3</v>
      </c>
      <c r="C10" s="73" t="s">
        <v>113</v>
      </c>
      <c r="D10" s="73" t="s">
        <v>120</v>
      </c>
      <c r="E10" s="75">
        <f t="shared" si="0"/>
        <v>1925</v>
      </c>
      <c r="F10" s="75">
        <f t="shared" si="1"/>
        <v>1925</v>
      </c>
      <c r="G10" s="77">
        <f t="shared" si="2"/>
        <v>240.625</v>
      </c>
      <c r="J10" s="75">
        <v>240</v>
      </c>
      <c r="K10" s="75">
        <v>257</v>
      </c>
      <c r="L10" s="75">
        <v>248</v>
      </c>
      <c r="M10" s="75">
        <v>229</v>
      </c>
      <c r="N10" s="75">
        <v>237</v>
      </c>
      <c r="O10" s="75">
        <v>229</v>
      </c>
      <c r="P10" s="75">
        <v>226</v>
      </c>
      <c r="Q10" s="75">
        <v>259</v>
      </c>
    </row>
    <row r="11" spans="1:17" x14ac:dyDescent="0.2">
      <c r="B11" s="88">
        <v>4</v>
      </c>
      <c r="C11" s="73" t="s">
        <v>82</v>
      </c>
      <c r="D11" s="73" t="s">
        <v>115</v>
      </c>
      <c r="E11" s="75">
        <f t="shared" si="0"/>
        <v>1912</v>
      </c>
      <c r="F11" s="75">
        <f t="shared" si="1"/>
        <v>1912</v>
      </c>
      <c r="G11" s="77">
        <f t="shared" si="2"/>
        <v>239</v>
      </c>
      <c r="J11" s="75">
        <v>214</v>
      </c>
      <c r="K11" s="75">
        <v>268</v>
      </c>
      <c r="L11" s="75">
        <v>223</v>
      </c>
      <c r="M11" s="75">
        <v>245</v>
      </c>
      <c r="N11" s="75">
        <v>236</v>
      </c>
      <c r="O11" s="75">
        <v>254</v>
      </c>
      <c r="P11" s="75">
        <v>216</v>
      </c>
      <c r="Q11" s="75">
        <v>256</v>
      </c>
    </row>
    <row r="12" spans="1:17" x14ac:dyDescent="0.2">
      <c r="B12" s="88">
        <v>5</v>
      </c>
      <c r="C12" s="73" t="s">
        <v>37</v>
      </c>
      <c r="D12" s="73" t="s">
        <v>114</v>
      </c>
      <c r="E12" s="75">
        <f t="shared" si="0"/>
        <v>1909</v>
      </c>
      <c r="F12" s="75">
        <f t="shared" si="1"/>
        <v>1909</v>
      </c>
      <c r="G12" s="77">
        <f t="shared" si="2"/>
        <v>238.625</v>
      </c>
      <c r="J12" s="75">
        <v>269</v>
      </c>
      <c r="K12" s="75">
        <v>236</v>
      </c>
      <c r="L12" s="75">
        <v>279</v>
      </c>
      <c r="M12" s="75">
        <v>236</v>
      </c>
      <c r="N12" s="75">
        <v>226</v>
      </c>
      <c r="O12" s="75">
        <v>210</v>
      </c>
      <c r="P12" s="75">
        <v>236</v>
      </c>
      <c r="Q12" s="75">
        <v>217</v>
      </c>
    </row>
    <row r="13" spans="1:17" x14ac:dyDescent="0.2">
      <c r="B13" s="88">
        <f t="shared" si="3"/>
        <v>6</v>
      </c>
      <c r="C13" s="16" t="s">
        <v>78</v>
      </c>
      <c r="D13" s="16" t="s">
        <v>62</v>
      </c>
      <c r="E13" s="18">
        <f t="shared" si="0"/>
        <v>1900</v>
      </c>
      <c r="F13" s="18">
        <f t="shared" si="1"/>
        <v>1900</v>
      </c>
      <c r="G13" s="77">
        <f t="shared" si="2"/>
        <v>237.5</v>
      </c>
      <c r="H13" s="18"/>
      <c r="I13" s="18"/>
      <c r="J13" s="18">
        <v>258</v>
      </c>
      <c r="K13" s="18">
        <v>256</v>
      </c>
      <c r="L13" s="18">
        <v>255</v>
      </c>
      <c r="M13" s="18">
        <v>279</v>
      </c>
      <c r="N13" s="18">
        <v>238</v>
      </c>
      <c r="O13" s="18">
        <v>233</v>
      </c>
      <c r="P13" s="18">
        <v>204</v>
      </c>
      <c r="Q13" s="18">
        <v>177</v>
      </c>
    </row>
    <row r="14" spans="1:17" x14ac:dyDescent="0.2">
      <c r="B14" s="88">
        <f t="shared" si="3"/>
        <v>7</v>
      </c>
      <c r="C14" s="73" t="s">
        <v>76</v>
      </c>
      <c r="D14" s="73" t="s">
        <v>59</v>
      </c>
      <c r="E14" s="75">
        <f t="shared" si="0"/>
        <v>1888</v>
      </c>
      <c r="F14" s="75">
        <f t="shared" si="1"/>
        <v>1888</v>
      </c>
      <c r="G14" s="77">
        <f t="shared" si="2"/>
        <v>236</v>
      </c>
      <c r="J14" s="75">
        <v>268</v>
      </c>
      <c r="K14" s="75">
        <v>235</v>
      </c>
      <c r="L14" s="75">
        <v>218</v>
      </c>
      <c r="M14" s="75">
        <v>268</v>
      </c>
      <c r="N14" s="75">
        <v>220</v>
      </c>
      <c r="O14" s="75">
        <v>266</v>
      </c>
      <c r="P14" s="75">
        <v>197</v>
      </c>
      <c r="Q14" s="75">
        <v>216</v>
      </c>
    </row>
    <row r="15" spans="1:17" x14ac:dyDescent="0.2">
      <c r="B15" s="88">
        <f t="shared" si="3"/>
        <v>8</v>
      </c>
      <c r="C15" s="73" t="s">
        <v>83</v>
      </c>
      <c r="D15" s="73" t="s">
        <v>116</v>
      </c>
      <c r="E15" s="75">
        <f t="shared" si="0"/>
        <v>1870</v>
      </c>
      <c r="F15" s="75">
        <f t="shared" si="1"/>
        <v>1870</v>
      </c>
      <c r="G15" s="77">
        <f t="shared" si="2"/>
        <v>233.75</v>
      </c>
      <c r="J15" s="75">
        <v>247</v>
      </c>
      <c r="K15" s="75">
        <v>260</v>
      </c>
      <c r="L15" s="75">
        <v>259</v>
      </c>
      <c r="M15" s="75">
        <v>226</v>
      </c>
      <c r="N15" s="75">
        <v>216</v>
      </c>
      <c r="O15" s="75">
        <v>231</v>
      </c>
      <c r="P15" s="75">
        <v>251</v>
      </c>
      <c r="Q15" s="75">
        <v>180</v>
      </c>
    </row>
    <row r="16" spans="1:17" x14ac:dyDescent="0.2">
      <c r="B16" s="88">
        <f t="shared" si="3"/>
        <v>9</v>
      </c>
      <c r="C16" s="73" t="s">
        <v>79</v>
      </c>
      <c r="D16" s="73" t="s">
        <v>54</v>
      </c>
      <c r="E16" s="75">
        <f t="shared" si="0"/>
        <v>1866</v>
      </c>
      <c r="F16" s="75">
        <f t="shared" si="1"/>
        <v>1866</v>
      </c>
      <c r="G16" s="77">
        <f t="shared" si="2"/>
        <v>233.25</v>
      </c>
      <c r="J16" s="75">
        <v>190</v>
      </c>
      <c r="K16" s="75">
        <v>258</v>
      </c>
      <c r="L16" s="75">
        <v>214</v>
      </c>
      <c r="M16" s="75">
        <v>275</v>
      </c>
      <c r="N16" s="75">
        <v>238</v>
      </c>
      <c r="O16" s="75">
        <v>269</v>
      </c>
      <c r="P16" s="75">
        <v>214</v>
      </c>
      <c r="Q16" s="75">
        <v>208</v>
      </c>
    </row>
    <row r="17" spans="1:17" x14ac:dyDescent="0.2">
      <c r="B17" s="88">
        <f t="shared" si="3"/>
        <v>10</v>
      </c>
      <c r="C17" s="73" t="s">
        <v>53</v>
      </c>
      <c r="D17" s="73" t="s">
        <v>50</v>
      </c>
      <c r="E17" s="75">
        <f t="shared" si="0"/>
        <v>1857</v>
      </c>
      <c r="F17" s="75">
        <f t="shared" si="1"/>
        <v>1857</v>
      </c>
      <c r="G17" s="77">
        <f t="shared" si="2"/>
        <v>232.125</v>
      </c>
      <c r="J17" s="75">
        <v>226</v>
      </c>
      <c r="K17" s="75">
        <v>289</v>
      </c>
      <c r="L17" s="75">
        <v>194</v>
      </c>
      <c r="M17" s="75">
        <v>230</v>
      </c>
      <c r="N17" s="75">
        <v>263</v>
      </c>
      <c r="O17" s="75">
        <v>231</v>
      </c>
      <c r="P17" s="75">
        <v>215</v>
      </c>
      <c r="Q17" s="75">
        <v>209</v>
      </c>
    </row>
    <row r="18" spans="1:17" x14ac:dyDescent="0.2">
      <c r="B18" s="88">
        <f t="shared" si="3"/>
        <v>11</v>
      </c>
      <c r="C18" s="73" t="s">
        <v>84</v>
      </c>
      <c r="D18" s="73" t="s">
        <v>59</v>
      </c>
      <c r="E18" s="75">
        <f t="shared" si="0"/>
        <v>1848</v>
      </c>
      <c r="F18" s="75">
        <f t="shared" si="1"/>
        <v>1848</v>
      </c>
      <c r="G18" s="77">
        <f t="shared" si="2"/>
        <v>231</v>
      </c>
      <c r="J18" s="75">
        <v>249</v>
      </c>
      <c r="K18" s="75">
        <v>207</v>
      </c>
      <c r="L18" s="75">
        <v>256</v>
      </c>
      <c r="M18" s="75">
        <v>204</v>
      </c>
      <c r="N18" s="75">
        <v>269</v>
      </c>
      <c r="O18" s="75">
        <v>200</v>
      </c>
      <c r="P18" s="75">
        <v>208</v>
      </c>
      <c r="Q18" s="75">
        <v>255</v>
      </c>
    </row>
    <row r="19" spans="1:17" x14ac:dyDescent="0.2">
      <c r="B19" s="88">
        <v>12</v>
      </c>
      <c r="C19" s="73" t="s">
        <v>77</v>
      </c>
      <c r="D19" s="73" t="s">
        <v>114</v>
      </c>
      <c r="E19" s="75">
        <f t="shared" si="0"/>
        <v>1845</v>
      </c>
      <c r="F19" s="75">
        <f t="shared" si="1"/>
        <v>1845</v>
      </c>
      <c r="G19" s="77">
        <f t="shared" si="2"/>
        <v>230.625</v>
      </c>
      <c r="J19" s="75">
        <v>266</v>
      </c>
      <c r="K19" s="75">
        <v>218</v>
      </c>
      <c r="L19" s="75">
        <v>248</v>
      </c>
      <c r="M19" s="75">
        <v>210</v>
      </c>
      <c r="N19" s="75">
        <v>226</v>
      </c>
      <c r="O19" s="75">
        <v>233</v>
      </c>
      <c r="P19" s="75">
        <v>244</v>
      </c>
      <c r="Q19" s="75">
        <v>200</v>
      </c>
    </row>
    <row r="20" spans="1:17" x14ac:dyDescent="0.2">
      <c r="B20" s="88">
        <v>13</v>
      </c>
      <c r="C20" s="73" t="s">
        <v>60</v>
      </c>
      <c r="D20" s="73" t="s">
        <v>61</v>
      </c>
      <c r="E20" s="75">
        <f t="shared" si="0"/>
        <v>1809</v>
      </c>
      <c r="F20" s="75">
        <f t="shared" si="1"/>
        <v>1809</v>
      </c>
      <c r="G20" s="77">
        <f t="shared" si="2"/>
        <v>226.125</v>
      </c>
      <c r="J20" s="75">
        <v>205</v>
      </c>
      <c r="K20" s="75">
        <v>258</v>
      </c>
      <c r="L20" s="75">
        <v>255</v>
      </c>
      <c r="M20" s="75">
        <v>183</v>
      </c>
      <c r="N20" s="75">
        <v>278</v>
      </c>
      <c r="O20" s="75">
        <v>248</v>
      </c>
      <c r="P20" s="75">
        <v>211</v>
      </c>
      <c r="Q20" s="75">
        <v>171</v>
      </c>
    </row>
    <row r="21" spans="1:17" x14ac:dyDescent="0.2">
      <c r="B21" s="88">
        <f t="shared" si="3"/>
        <v>14</v>
      </c>
      <c r="C21" s="73" t="s">
        <v>63</v>
      </c>
      <c r="D21" s="73" t="s">
        <v>120</v>
      </c>
      <c r="E21" s="75">
        <f t="shared" si="0"/>
        <v>1800</v>
      </c>
      <c r="F21" s="75">
        <f t="shared" si="1"/>
        <v>1800</v>
      </c>
      <c r="G21" s="77">
        <f t="shared" si="2"/>
        <v>225</v>
      </c>
      <c r="J21" s="75">
        <v>245</v>
      </c>
      <c r="K21" s="75">
        <v>237</v>
      </c>
      <c r="L21" s="75">
        <v>226</v>
      </c>
      <c r="M21" s="75">
        <v>210</v>
      </c>
      <c r="N21" s="75">
        <v>248</v>
      </c>
      <c r="O21" s="75">
        <v>205</v>
      </c>
      <c r="P21" s="75">
        <v>190</v>
      </c>
      <c r="Q21" s="75">
        <v>239</v>
      </c>
    </row>
    <row r="22" spans="1:17" x14ac:dyDescent="0.2">
      <c r="B22" s="88">
        <f t="shared" si="3"/>
        <v>15</v>
      </c>
      <c r="C22" s="73" t="s">
        <v>93</v>
      </c>
      <c r="D22" s="73" t="s">
        <v>115</v>
      </c>
      <c r="E22" s="75">
        <f t="shared" si="0"/>
        <v>1799</v>
      </c>
      <c r="F22" s="75">
        <f t="shared" si="1"/>
        <v>1799</v>
      </c>
      <c r="G22" s="77">
        <f t="shared" si="2"/>
        <v>224.875</v>
      </c>
      <c r="J22" s="75">
        <v>246</v>
      </c>
      <c r="K22" s="75">
        <v>277</v>
      </c>
      <c r="L22" s="75">
        <v>226</v>
      </c>
      <c r="M22" s="75">
        <v>169</v>
      </c>
      <c r="N22" s="75">
        <v>190</v>
      </c>
      <c r="O22" s="75">
        <v>211</v>
      </c>
      <c r="P22" s="75">
        <v>226</v>
      </c>
      <c r="Q22" s="75">
        <v>254</v>
      </c>
    </row>
    <row r="23" spans="1:17" x14ac:dyDescent="0.2">
      <c r="B23" s="88">
        <f t="shared" si="3"/>
        <v>16</v>
      </c>
      <c r="C23" s="73" t="s">
        <v>111</v>
      </c>
      <c r="D23" s="73" t="s">
        <v>58</v>
      </c>
      <c r="E23" s="75">
        <f t="shared" si="0"/>
        <v>1797</v>
      </c>
      <c r="F23" s="75">
        <f t="shared" si="1"/>
        <v>1797</v>
      </c>
      <c r="G23" s="77">
        <f t="shared" si="2"/>
        <v>224.625</v>
      </c>
      <c r="J23" s="75">
        <v>238</v>
      </c>
      <c r="K23" s="75">
        <v>207</v>
      </c>
      <c r="L23" s="75">
        <v>248</v>
      </c>
      <c r="M23" s="75">
        <v>258</v>
      </c>
      <c r="N23" s="75">
        <v>204</v>
      </c>
      <c r="O23" s="75">
        <v>216</v>
      </c>
      <c r="P23" s="75">
        <v>202</v>
      </c>
      <c r="Q23" s="75">
        <v>224</v>
      </c>
    </row>
    <row r="24" spans="1:17" x14ac:dyDescent="0.2">
      <c r="B24" s="88">
        <f t="shared" si="3"/>
        <v>17</v>
      </c>
      <c r="C24" s="73" t="s">
        <v>102</v>
      </c>
      <c r="D24" s="73" t="s">
        <v>126</v>
      </c>
      <c r="E24" s="75">
        <f t="shared" si="0"/>
        <v>1796</v>
      </c>
      <c r="F24" s="75">
        <f t="shared" si="1"/>
        <v>1796</v>
      </c>
      <c r="G24" s="77">
        <f t="shared" si="2"/>
        <v>224.5</v>
      </c>
      <c r="J24" s="75">
        <v>223</v>
      </c>
      <c r="K24" s="75">
        <v>206</v>
      </c>
      <c r="L24" s="75">
        <v>199</v>
      </c>
      <c r="M24" s="75">
        <v>254</v>
      </c>
      <c r="N24" s="75">
        <v>189</v>
      </c>
      <c r="O24" s="75">
        <v>213</v>
      </c>
      <c r="P24" s="75">
        <v>245</v>
      </c>
      <c r="Q24" s="75">
        <v>267</v>
      </c>
    </row>
    <row r="25" spans="1:17" x14ac:dyDescent="0.2">
      <c r="B25" s="88">
        <f t="shared" si="3"/>
        <v>18</v>
      </c>
      <c r="C25" s="73" t="s">
        <v>94</v>
      </c>
      <c r="D25" s="73" t="s">
        <v>121</v>
      </c>
      <c r="E25" s="75">
        <f t="shared" si="0"/>
        <v>1793</v>
      </c>
      <c r="F25" s="75">
        <f t="shared" si="1"/>
        <v>1793</v>
      </c>
      <c r="G25" s="77">
        <f t="shared" si="2"/>
        <v>224.125</v>
      </c>
      <c r="J25" s="75">
        <v>221</v>
      </c>
      <c r="K25" s="75">
        <v>182</v>
      </c>
      <c r="L25" s="75">
        <v>212</v>
      </c>
      <c r="M25" s="75">
        <v>266</v>
      </c>
      <c r="N25" s="75">
        <v>224</v>
      </c>
      <c r="O25" s="75">
        <v>232</v>
      </c>
      <c r="P25" s="75">
        <v>224</v>
      </c>
      <c r="Q25" s="75">
        <v>232</v>
      </c>
    </row>
    <row r="26" spans="1:17" x14ac:dyDescent="0.2">
      <c r="B26" s="88">
        <f t="shared" si="3"/>
        <v>19</v>
      </c>
      <c r="C26" s="73" t="s">
        <v>108</v>
      </c>
      <c r="D26" s="73" t="s">
        <v>67</v>
      </c>
      <c r="E26" s="75">
        <f t="shared" si="0"/>
        <v>1789</v>
      </c>
      <c r="F26" s="75">
        <f t="shared" si="1"/>
        <v>1789</v>
      </c>
      <c r="G26" s="77">
        <f t="shared" si="2"/>
        <v>223.625</v>
      </c>
      <c r="J26" s="75">
        <v>196</v>
      </c>
      <c r="K26" s="75">
        <v>193</v>
      </c>
      <c r="L26" s="75">
        <v>239</v>
      </c>
      <c r="M26" s="75">
        <v>235</v>
      </c>
      <c r="N26" s="75">
        <v>255</v>
      </c>
      <c r="O26" s="75">
        <v>184</v>
      </c>
      <c r="P26" s="75">
        <v>245</v>
      </c>
      <c r="Q26" s="75">
        <v>242</v>
      </c>
    </row>
    <row r="27" spans="1:17" x14ac:dyDescent="0.2">
      <c r="B27" s="88">
        <f t="shared" si="3"/>
        <v>20</v>
      </c>
      <c r="C27" s="73" t="s">
        <v>88</v>
      </c>
      <c r="D27" s="73" t="s">
        <v>119</v>
      </c>
      <c r="E27" s="75">
        <f t="shared" si="0"/>
        <v>1779</v>
      </c>
      <c r="F27" s="75">
        <f t="shared" si="1"/>
        <v>1779</v>
      </c>
      <c r="G27" s="77">
        <f t="shared" si="2"/>
        <v>222.375</v>
      </c>
      <c r="I27" s="75">
        <v>57</v>
      </c>
      <c r="J27" s="75">
        <v>265</v>
      </c>
      <c r="K27" s="75">
        <v>169</v>
      </c>
      <c r="L27" s="75">
        <v>186</v>
      </c>
      <c r="M27" s="75">
        <v>256</v>
      </c>
      <c r="N27" s="75">
        <v>232</v>
      </c>
      <c r="O27" s="75">
        <v>268</v>
      </c>
      <c r="P27" s="75">
        <v>181</v>
      </c>
      <c r="Q27" s="75">
        <v>222</v>
      </c>
    </row>
    <row r="28" spans="1:17" x14ac:dyDescent="0.2">
      <c r="B28" s="88">
        <f t="shared" si="3"/>
        <v>21</v>
      </c>
      <c r="C28" s="73" t="s">
        <v>68</v>
      </c>
      <c r="D28" s="73" t="s">
        <v>69</v>
      </c>
      <c r="E28" s="75">
        <f t="shared" si="0"/>
        <v>1779</v>
      </c>
      <c r="F28" s="75">
        <f t="shared" si="1"/>
        <v>1779</v>
      </c>
      <c r="G28" s="77">
        <f t="shared" si="2"/>
        <v>222.375</v>
      </c>
      <c r="I28" s="75">
        <v>46</v>
      </c>
      <c r="J28" s="75">
        <v>290</v>
      </c>
      <c r="K28" s="75">
        <v>193</v>
      </c>
      <c r="L28" s="75">
        <v>227</v>
      </c>
      <c r="M28" s="75">
        <v>230</v>
      </c>
      <c r="N28" s="75">
        <v>203</v>
      </c>
      <c r="O28" s="75">
        <v>197</v>
      </c>
      <c r="P28" s="75">
        <v>217</v>
      </c>
      <c r="Q28" s="75">
        <v>222</v>
      </c>
    </row>
    <row r="29" spans="1:17" x14ac:dyDescent="0.2">
      <c r="B29" s="88">
        <f t="shared" si="3"/>
        <v>22</v>
      </c>
      <c r="C29" s="73" t="s">
        <v>80</v>
      </c>
      <c r="D29" s="73" t="s">
        <v>115</v>
      </c>
      <c r="E29" s="75">
        <f t="shared" si="0"/>
        <v>1773</v>
      </c>
      <c r="F29" s="75">
        <f t="shared" si="1"/>
        <v>1773</v>
      </c>
      <c r="G29" s="77">
        <f t="shared" si="2"/>
        <v>221.625</v>
      </c>
      <c r="J29" s="75">
        <v>180</v>
      </c>
      <c r="K29" s="75">
        <v>202</v>
      </c>
      <c r="L29" s="75">
        <v>259</v>
      </c>
      <c r="M29" s="75">
        <v>200</v>
      </c>
      <c r="N29" s="75">
        <v>241</v>
      </c>
      <c r="O29" s="75">
        <v>258</v>
      </c>
      <c r="P29" s="75">
        <v>257</v>
      </c>
      <c r="Q29" s="75">
        <v>176</v>
      </c>
    </row>
    <row r="30" spans="1:17" x14ac:dyDescent="0.2">
      <c r="B30" s="88">
        <f t="shared" si="3"/>
        <v>23</v>
      </c>
      <c r="C30" s="73" t="s">
        <v>105</v>
      </c>
      <c r="D30" s="73" t="s">
        <v>71</v>
      </c>
      <c r="E30" s="75">
        <f t="shared" si="0"/>
        <v>1766</v>
      </c>
      <c r="F30" s="75">
        <f t="shared" si="1"/>
        <v>1766</v>
      </c>
      <c r="G30" s="77">
        <f t="shared" si="2"/>
        <v>220.75</v>
      </c>
      <c r="I30" s="75">
        <v>58</v>
      </c>
      <c r="J30" s="75">
        <v>205</v>
      </c>
      <c r="K30" s="75">
        <v>225</v>
      </c>
      <c r="L30" s="75">
        <v>258</v>
      </c>
      <c r="M30" s="75">
        <v>209</v>
      </c>
      <c r="N30" s="75">
        <v>205</v>
      </c>
      <c r="O30" s="75">
        <v>230</v>
      </c>
      <c r="P30" s="75">
        <v>203</v>
      </c>
      <c r="Q30" s="75">
        <v>231</v>
      </c>
    </row>
    <row r="31" spans="1:17" x14ac:dyDescent="0.2">
      <c r="A31" s="16"/>
      <c r="B31" s="22">
        <f t="shared" si="3"/>
        <v>24</v>
      </c>
      <c r="C31" s="73" t="s">
        <v>87</v>
      </c>
      <c r="D31" s="73" t="s">
        <v>65</v>
      </c>
      <c r="E31" s="75">
        <f t="shared" si="0"/>
        <v>1766</v>
      </c>
      <c r="F31" s="75">
        <f t="shared" si="1"/>
        <v>1766</v>
      </c>
      <c r="G31" s="77">
        <f t="shared" si="2"/>
        <v>220.75</v>
      </c>
      <c r="I31" s="75">
        <v>50</v>
      </c>
      <c r="J31" s="75">
        <v>183</v>
      </c>
      <c r="K31" s="75">
        <v>235</v>
      </c>
      <c r="L31" s="75">
        <v>214</v>
      </c>
      <c r="M31" s="75">
        <v>258</v>
      </c>
      <c r="N31" s="75">
        <v>223</v>
      </c>
      <c r="O31" s="75">
        <v>237</v>
      </c>
      <c r="P31" s="75">
        <v>191</v>
      </c>
      <c r="Q31" s="75">
        <v>225</v>
      </c>
    </row>
    <row r="32" spans="1:17" x14ac:dyDescent="0.2">
      <c r="B32" s="88">
        <f t="shared" si="3"/>
        <v>25</v>
      </c>
      <c r="C32" s="73" t="s">
        <v>92</v>
      </c>
      <c r="D32" s="73" t="s">
        <v>120</v>
      </c>
      <c r="E32" s="75">
        <f t="shared" si="0"/>
        <v>1756</v>
      </c>
      <c r="F32" s="75">
        <f t="shared" si="1"/>
        <v>1756</v>
      </c>
      <c r="G32" s="77">
        <f t="shared" si="2"/>
        <v>219.5</v>
      </c>
      <c r="J32" s="75">
        <v>248</v>
      </c>
      <c r="K32" s="75">
        <v>224</v>
      </c>
      <c r="L32" s="75">
        <v>200</v>
      </c>
      <c r="M32" s="75">
        <v>235</v>
      </c>
      <c r="N32" s="75">
        <v>195</v>
      </c>
      <c r="O32" s="75">
        <v>243</v>
      </c>
      <c r="P32" s="75">
        <v>198</v>
      </c>
      <c r="Q32" s="75">
        <v>213</v>
      </c>
    </row>
    <row r="33" spans="2:17" x14ac:dyDescent="0.2">
      <c r="B33" s="88">
        <f t="shared" si="3"/>
        <v>26</v>
      </c>
      <c r="C33" s="16" t="s">
        <v>55</v>
      </c>
      <c r="D33" s="16" t="s">
        <v>50</v>
      </c>
      <c r="E33" s="18">
        <f t="shared" si="0"/>
        <v>1747</v>
      </c>
      <c r="F33" s="18">
        <f t="shared" si="1"/>
        <v>1747</v>
      </c>
      <c r="G33" s="77">
        <f t="shared" si="2"/>
        <v>218.375</v>
      </c>
      <c r="H33" s="18"/>
      <c r="I33" s="18"/>
      <c r="J33" s="18">
        <v>226</v>
      </c>
      <c r="K33" s="18">
        <v>236</v>
      </c>
      <c r="L33" s="18">
        <v>214</v>
      </c>
      <c r="M33" s="18">
        <v>223</v>
      </c>
      <c r="N33" s="18">
        <v>237</v>
      </c>
      <c r="O33" s="18">
        <v>234</v>
      </c>
      <c r="P33" s="18">
        <v>173</v>
      </c>
      <c r="Q33" s="18">
        <v>204</v>
      </c>
    </row>
    <row r="34" spans="2:17" x14ac:dyDescent="0.2">
      <c r="B34" s="88">
        <f t="shared" si="3"/>
        <v>27</v>
      </c>
      <c r="C34" s="73" t="s">
        <v>101</v>
      </c>
      <c r="D34" s="73" t="s">
        <v>115</v>
      </c>
      <c r="E34" s="75">
        <f t="shared" si="0"/>
        <v>1732</v>
      </c>
      <c r="F34" s="75">
        <f t="shared" si="1"/>
        <v>1732</v>
      </c>
      <c r="G34" s="77">
        <f t="shared" si="2"/>
        <v>216.5</v>
      </c>
      <c r="J34" s="75">
        <v>196</v>
      </c>
      <c r="K34" s="75">
        <v>220</v>
      </c>
      <c r="L34" s="75">
        <v>259</v>
      </c>
      <c r="M34" s="75">
        <v>173</v>
      </c>
      <c r="N34" s="75">
        <v>226</v>
      </c>
      <c r="O34" s="75">
        <v>245</v>
      </c>
      <c r="P34" s="75">
        <v>189</v>
      </c>
      <c r="Q34" s="75">
        <v>224</v>
      </c>
    </row>
    <row r="35" spans="2:17" x14ac:dyDescent="0.2">
      <c r="B35" s="88">
        <f t="shared" si="3"/>
        <v>28</v>
      </c>
      <c r="C35" s="73" t="s">
        <v>112</v>
      </c>
      <c r="D35" s="73" t="s">
        <v>114</v>
      </c>
      <c r="E35" s="75">
        <f t="shared" si="0"/>
        <v>1729</v>
      </c>
      <c r="F35" s="75">
        <f t="shared" si="1"/>
        <v>1729</v>
      </c>
      <c r="G35" s="77">
        <f t="shared" si="2"/>
        <v>216.125</v>
      </c>
      <c r="J35" s="75">
        <v>213</v>
      </c>
      <c r="K35" s="75">
        <v>240</v>
      </c>
      <c r="L35" s="75">
        <v>267</v>
      </c>
      <c r="M35" s="75">
        <v>215</v>
      </c>
      <c r="N35" s="75">
        <v>207</v>
      </c>
      <c r="O35" s="75">
        <v>191</v>
      </c>
      <c r="P35" s="75">
        <v>192</v>
      </c>
      <c r="Q35" s="75">
        <v>204</v>
      </c>
    </row>
    <row r="36" spans="2:17" x14ac:dyDescent="0.2">
      <c r="B36" s="88">
        <f t="shared" si="3"/>
        <v>29</v>
      </c>
      <c r="C36" s="73" t="s">
        <v>107</v>
      </c>
      <c r="D36" s="73" t="s">
        <v>52</v>
      </c>
      <c r="E36" s="75">
        <f t="shared" si="0"/>
        <v>1728</v>
      </c>
      <c r="F36" s="75">
        <f t="shared" si="1"/>
        <v>1728</v>
      </c>
      <c r="G36" s="77">
        <f t="shared" si="2"/>
        <v>216</v>
      </c>
      <c r="J36" s="75">
        <v>212</v>
      </c>
      <c r="K36" s="75">
        <v>217</v>
      </c>
      <c r="L36" s="75">
        <v>225</v>
      </c>
      <c r="M36" s="75">
        <v>235</v>
      </c>
      <c r="N36" s="75">
        <v>202</v>
      </c>
      <c r="O36" s="75">
        <v>213</v>
      </c>
      <c r="P36" s="75">
        <v>192</v>
      </c>
      <c r="Q36" s="75">
        <v>232</v>
      </c>
    </row>
    <row r="37" spans="2:17" x14ac:dyDescent="0.2">
      <c r="B37" s="88">
        <f t="shared" si="3"/>
        <v>30</v>
      </c>
      <c r="C37" s="73" t="s">
        <v>85</v>
      </c>
      <c r="D37" s="73" t="s">
        <v>117</v>
      </c>
      <c r="E37" s="75">
        <f t="shared" si="0"/>
        <v>1728</v>
      </c>
      <c r="F37" s="75">
        <f t="shared" si="1"/>
        <v>1728</v>
      </c>
      <c r="G37" s="77">
        <f t="shared" si="2"/>
        <v>216</v>
      </c>
      <c r="J37" s="75">
        <v>258</v>
      </c>
      <c r="K37" s="75">
        <v>208</v>
      </c>
      <c r="L37" s="75">
        <v>206</v>
      </c>
      <c r="M37" s="75">
        <v>248</v>
      </c>
      <c r="N37" s="75">
        <v>233</v>
      </c>
      <c r="O37" s="75">
        <v>171</v>
      </c>
      <c r="P37" s="75">
        <v>180</v>
      </c>
      <c r="Q37" s="75">
        <v>224</v>
      </c>
    </row>
    <row r="38" spans="2:17" x14ac:dyDescent="0.2">
      <c r="B38" s="88">
        <v>31</v>
      </c>
      <c r="C38" s="73" t="s">
        <v>104</v>
      </c>
      <c r="D38" s="73" t="s">
        <v>116</v>
      </c>
      <c r="E38" s="75">
        <f t="shared" si="0"/>
        <v>1722</v>
      </c>
      <c r="F38" s="75">
        <f t="shared" si="1"/>
        <v>1722</v>
      </c>
      <c r="G38" s="77">
        <f t="shared" si="2"/>
        <v>215.25</v>
      </c>
      <c r="J38" s="75">
        <v>248</v>
      </c>
      <c r="K38" s="75">
        <v>201</v>
      </c>
      <c r="L38" s="75">
        <v>194</v>
      </c>
      <c r="M38" s="75">
        <v>169</v>
      </c>
      <c r="N38" s="75">
        <v>214</v>
      </c>
      <c r="O38" s="75">
        <v>223</v>
      </c>
      <c r="P38" s="75">
        <v>269</v>
      </c>
      <c r="Q38" s="75">
        <v>204</v>
      </c>
    </row>
    <row r="39" spans="2:17" x14ac:dyDescent="0.2">
      <c r="B39" s="88">
        <v>32</v>
      </c>
      <c r="C39" s="73" t="s">
        <v>86</v>
      </c>
      <c r="D39" s="73" t="s">
        <v>66</v>
      </c>
      <c r="E39" s="75">
        <f t="shared" si="0"/>
        <v>1722</v>
      </c>
      <c r="F39" s="75">
        <f t="shared" si="1"/>
        <v>1722</v>
      </c>
      <c r="G39" s="77">
        <f t="shared" si="2"/>
        <v>215.25</v>
      </c>
      <c r="J39" s="75">
        <v>198</v>
      </c>
      <c r="K39" s="75">
        <v>226</v>
      </c>
      <c r="L39" s="75">
        <v>175</v>
      </c>
      <c r="M39" s="75">
        <v>255</v>
      </c>
      <c r="N39" s="75">
        <v>236</v>
      </c>
      <c r="O39" s="75">
        <v>192</v>
      </c>
      <c r="P39" s="75">
        <v>204</v>
      </c>
      <c r="Q39" s="75">
        <v>236</v>
      </c>
    </row>
    <row r="40" spans="2:17" x14ac:dyDescent="0.2">
      <c r="B40" s="88">
        <f t="shared" si="3"/>
        <v>33</v>
      </c>
      <c r="C40" s="73" t="s">
        <v>91</v>
      </c>
      <c r="D40" s="73" t="s">
        <v>114</v>
      </c>
      <c r="E40" s="75">
        <f t="shared" si="0"/>
        <v>1693</v>
      </c>
      <c r="F40" s="75">
        <f t="shared" si="1"/>
        <v>1693</v>
      </c>
      <c r="G40" s="77">
        <f t="shared" si="2"/>
        <v>211.625</v>
      </c>
      <c r="J40" s="75">
        <v>228</v>
      </c>
      <c r="K40" s="75">
        <v>204</v>
      </c>
      <c r="L40" s="75">
        <v>255</v>
      </c>
      <c r="M40" s="75">
        <v>187</v>
      </c>
      <c r="N40" s="75">
        <v>213</v>
      </c>
      <c r="O40" s="75">
        <v>246</v>
      </c>
      <c r="P40" s="75">
        <v>181</v>
      </c>
      <c r="Q40" s="75">
        <v>179</v>
      </c>
    </row>
    <row r="41" spans="2:17" x14ac:dyDescent="0.2">
      <c r="B41" s="88">
        <f t="shared" si="3"/>
        <v>34</v>
      </c>
      <c r="C41" s="73" t="s">
        <v>99</v>
      </c>
      <c r="D41" s="73" t="s">
        <v>114</v>
      </c>
      <c r="E41" s="75">
        <f t="shared" si="0"/>
        <v>1693</v>
      </c>
      <c r="F41" s="75">
        <f t="shared" si="1"/>
        <v>1693</v>
      </c>
      <c r="G41" s="77">
        <f t="shared" si="2"/>
        <v>211.625</v>
      </c>
      <c r="J41" s="75">
        <v>201</v>
      </c>
      <c r="K41" s="75">
        <v>236</v>
      </c>
      <c r="L41" s="75">
        <v>157</v>
      </c>
      <c r="M41" s="75">
        <v>249</v>
      </c>
      <c r="N41" s="75">
        <v>222</v>
      </c>
      <c r="O41" s="75">
        <v>204</v>
      </c>
      <c r="P41" s="75">
        <v>207</v>
      </c>
      <c r="Q41" s="75">
        <v>217</v>
      </c>
    </row>
    <row r="42" spans="2:17" x14ac:dyDescent="0.2">
      <c r="B42" s="88">
        <f t="shared" si="3"/>
        <v>35</v>
      </c>
      <c r="C42" s="73" t="s">
        <v>109</v>
      </c>
      <c r="D42" s="73" t="s">
        <v>128</v>
      </c>
      <c r="E42" s="75">
        <f t="shared" si="0"/>
        <v>1687</v>
      </c>
      <c r="F42" s="75">
        <f t="shared" si="1"/>
        <v>1687</v>
      </c>
      <c r="G42" s="77">
        <f t="shared" si="2"/>
        <v>210.875</v>
      </c>
      <c r="J42" s="75">
        <v>205</v>
      </c>
      <c r="K42" s="75">
        <v>204</v>
      </c>
      <c r="L42" s="75">
        <v>236</v>
      </c>
      <c r="M42" s="75">
        <v>247</v>
      </c>
      <c r="N42" s="75">
        <v>161</v>
      </c>
      <c r="O42" s="75">
        <v>193</v>
      </c>
      <c r="P42" s="75">
        <v>238</v>
      </c>
      <c r="Q42" s="75">
        <v>203</v>
      </c>
    </row>
    <row r="43" spans="2:17" x14ac:dyDescent="0.2">
      <c r="B43" s="88">
        <f t="shared" si="3"/>
        <v>36</v>
      </c>
      <c r="C43" s="73" t="s">
        <v>106</v>
      </c>
      <c r="D43" s="73" t="s">
        <v>64</v>
      </c>
      <c r="E43" s="75">
        <f t="shared" si="0"/>
        <v>1684</v>
      </c>
      <c r="F43" s="75">
        <f t="shared" si="1"/>
        <v>1684</v>
      </c>
      <c r="G43" s="77">
        <f t="shared" si="2"/>
        <v>210.5</v>
      </c>
      <c r="J43" s="75">
        <v>185</v>
      </c>
      <c r="K43" s="75">
        <v>217</v>
      </c>
      <c r="L43" s="75">
        <v>175</v>
      </c>
      <c r="M43" s="75">
        <v>227</v>
      </c>
      <c r="N43" s="75">
        <v>265</v>
      </c>
      <c r="O43" s="75">
        <v>210</v>
      </c>
      <c r="P43" s="75">
        <v>182</v>
      </c>
      <c r="Q43" s="75">
        <v>223</v>
      </c>
    </row>
    <row r="44" spans="2:17" x14ac:dyDescent="0.2">
      <c r="B44" s="88">
        <f t="shared" si="3"/>
        <v>37</v>
      </c>
      <c r="C44" s="73" t="s">
        <v>72</v>
      </c>
      <c r="D44" s="73" t="s">
        <v>118</v>
      </c>
      <c r="E44" s="75">
        <f t="shared" si="0"/>
        <v>1680</v>
      </c>
      <c r="F44" s="75">
        <f t="shared" si="1"/>
        <v>1680</v>
      </c>
      <c r="G44" s="77">
        <f t="shared" si="2"/>
        <v>210</v>
      </c>
      <c r="J44" s="75">
        <v>215</v>
      </c>
      <c r="K44" s="75">
        <v>154</v>
      </c>
      <c r="L44" s="75">
        <v>196</v>
      </c>
      <c r="M44" s="75">
        <v>191</v>
      </c>
      <c r="N44" s="75">
        <v>236</v>
      </c>
      <c r="O44" s="75">
        <v>246</v>
      </c>
      <c r="P44" s="75">
        <v>230</v>
      </c>
      <c r="Q44" s="75">
        <v>212</v>
      </c>
    </row>
    <row r="45" spans="2:17" x14ac:dyDescent="0.2">
      <c r="B45" s="88">
        <f t="shared" si="3"/>
        <v>38</v>
      </c>
      <c r="C45" s="73" t="s">
        <v>90</v>
      </c>
      <c r="D45" s="73" t="s">
        <v>62</v>
      </c>
      <c r="E45" s="75">
        <f t="shared" si="0"/>
        <v>1668</v>
      </c>
      <c r="F45" s="75">
        <f t="shared" si="1"/>
        <v>1668</v>
      </c>
      <c r="G45" s="77">
        <f t="shared" si="2"/>
        <v>208.5</v>
      </c>
      <c r="J45" s="75">
        <v>226</v>
      </c>
      <c r="K45" s="75">
        <v>255</v>
      </c>
      <c r="L45" s="75">
        <v>192</v>
      </c>
      <c r="M45" s="75">
        <v>202</v>
      </c>
      <c r="N45" s="75">
        <v>185</v>
      </c>
      <c r="O45" s="75">
        <v>182</v>
      </c>
      <c r="P45" s="75">
        <v>183</v>
      </c>
      <c r="Q45" s="75">
        <v>243</v>
      </c>
    </row>
    <row r="46" spans="2:17" x14ac:dyDescent="0.2">
      <c r="B46" s="88">
        <f t="shared" si="3"/>
        <v>39</v>
      </c>
      <c r="C46" s="73" t="s">
        <v>70</v>
      </c>
      <c r="D46" s="73" t="s">
        <v>124</v>
      </c>
      <c r="E46" s="75">
        <f t="shared" si="0"/>
        <v>1666</v>
      </c>
      <c r="F46" s="75">
        <f t="shared" si="1"/>
        <v>1666</v>
      </c>
      <c r="G46" s="77">
        <f t="shared" si="2"/>
        <v>208.25</v>
      </c>
      <c r="J46" s="75">
        <v>208</v>
      </c>
      <c r="K46" s="75">
        <v>248</v>
      </c>
      <c r="L46" s="75">
        <v>226</v>
      </c>
      <c r="M46" s="75">
        <v>211</v>
      </c>
      <c r="N46" s="75">
        <v>212</v>
      </c>
      <c r="O46" s="75">
        <v>197</v>
      </c>
      <c r="P46" s="75">
        <v>201</v>
      </c>
      <c r="Q46" s="75">
        <v>163</v>
      </c>
    </row>
    <row r="47" spans="2:17" x14ac:dyDescent="0.2">
      <c r="B47" s="88">
        <f t="shared" si="3"/>
        <v>40</v>
      </c>
      <c r="C47" s="73" t="s">
        <v>98</v>
      </c>
      <c r="D47" s="73" t="s">
        <v>59</v>
      </c>
      <c r="E47" s="75">
        <f t="shared" si="0"/>
        <v>1639</v>
      </c>
      <c r="F47" s="75">
        <f t="shared" si="1"/>
        <v>1639</v>
      </c>
      <c r="G47" s="77">
        <f t="shared" si="2"/>
        <v>204.875</v>
      </c>
      <c r="J47" s="75">
        <v>226</v>
      </c>
      <c r="K47" s="75">
        <v>247</v>
      </c>
      <c r="L47" s="75">
        <v>168</v>
      </c>
      <c r="M47" s="75">
        <v>225</v>
      </c>
      <c r="N47" s="75">
        <v>223</v>
      </c>
      <c r="O47" s="75">
        <v>189</v>
      </c>
      <c r="P47" s="75">
        <v>170</v>
      </c>
      <c r="Q47" s="75">
        <v>191</v>
      </c>
    </row>
    <row r="48" spans="2:17" x14ac:dyDescent="0.2">
      <c r="B48" s="88">
        <f t="shared" si="3"/>
        <v>41</v>
      </c>
      <c r="C48" s="73" t="s">
        <v>56</v>
      </c>
      <c r="D48" s="73" t="s">
        <v>57</v>
      </c>
      <c r="E48" s="75">
        <f t="shared" si="0"/>
        <v>1573</v>
      </c>
      <c r="F48" s="75">
        <f t="shared" si="1"/>
        <v>1573</v>
      </c>
      <c r="G48" s="77">
        <f t="shared" si="2"/>
        <v>196.625</v>
      </c>
      <c r="J48" s="75">
        <v>231</v>
      </c>
      <c r="K48" s="75">
        <v>198</v>
      </c>
      <c r="L48" s="75">
        <v>225</v>
      </c>
      <c r="M48" s="75">
        <v>212</v>
      </c>
      <c r="N48" s="75">
        <v>134</v>
      </c>
      <c r="O48" s="75">
        <v>178</v>
      </c>
      <c r="P48" s="75">
        <v>163</v>
      </c>
      <c r="Q48" s="75">
        <v>232</v>
      </c>
    </row>
    <row r="49" spans="2:17" x14ac:dyDescent="0.2">
      <c r="B49" s="88">
        <f t="shared" si="3"/>
        <v>42</v>
      </c>
      <c r="C49" s="73" t="s">
        <v>96</v>
      </c>
      <c r="D49" s="73" t="s">
        <v>122</v>
      </c>
      <c r="E49" s="75">
        <f t="shared" si="0"/>
        <v>1572</v>
      </c>
      <c r="F49" s="75">
        <f t="shared" si="1"/>
        <v>1572</v>
      </c>
      <c r="G49" s="77">
        <f t="shared" si="2"/>
        <v>196.5</v>
      </c>
      <c r="J49" s="75">
        <v>193</v>
      </c>
      <c r="K49" s="75">
        <v>205</v>
      </c>
      <c r="L49" s="75">
        <v>182</v>
      </c>
      <c r="M49" s="75">
        <v>174</v>
      </c>
      <c r="N49" s="75">
        <v>188</v>
      </c>
      <c r="O49" s="75">
        <v>202</v>
      </c>
      <c r="P49" s="75">
        <v>233</v>
      </c>
      <c r="Q49" s="75">
        <v>195</v>
      </c>
    </row>
    <row r="50" spans="2:17" x14ac:dyDescent="0.2">
      <c r="B50" s="88">
        <f t="shared" si="3"/>
        <v>43</v>
      </c>
      <c r="C50" s="73" t="s">
        <v>103</v>
      </c>
      <c r="D50" s="73" t="s">
        <v>127</v>
      </c>
      <c r="E50" s="75">
        <f t="shared" si="0"/>
        <v>1531</v>
      </c>
      <c r="F50" s="75">
        <f t="shared" si="1"/>
        <v>1531</v>
      </c>
      <c r="G50" s="77">
        <f t="shared" si="2"/>
        <v>191.375</v>
      </c>
      <c r="J50" s="75">
        <v>167</v>
      </c>
      <c r="K50" s="75">
        <v>227</v>
      </c>
      <c r="L50" s="75">
        <v>163</v>
      </c>
      <c r="M50" s="75">
        <v>191</v>
      </c>
      <c r="N50" s="75">
        <v>227</v>
      </c>
      <c r="O50" s="75">
        <v>247</v>
      </c>
      <c r="P50" s="75">
        <v>165</v>
      </c>
      <c r="Q50" s="75">
        <v>144</v>
      </c>
    </row>
    <row r="51" spans="2:17" x14ac:dyDescent="0.2">
      <c r="B51" s="88">
        <f t="shared" si="3"/>
        <v>44</v>
      </c>
      <c r="C51" s="73" t="s">
        <v>97</v>
      </c>
      <c r="D51" s="73" t="s">
        <v>123</v>
      </c>
      <c r="E51" s="75">
        <f t="shared" si="0"/>
        <v>1486</v>
      </c>
      <c r="F51" s="75">
        <f t="shared" si="1"/>
        <v>1486</v>
      </c>
      <c r="G51" s="77">
        <f t="shared" si="2"/>
        <v>185.75</v>
      </c>
      <c r="J51" s="75">
        <v>211</v>
      </c>
      <c r="K51" s="75">
        <v>174</v>
      </c>
      <c r="L51" s="75">
        <v>198</v>
      </c>
      <c r="M51" s="75">
        <v>212</v>
      </c>
      <c r="N51" s="75">
        <v>222</v>
      </c>
      <c r="O51" s="75">
        <v>156</v>
      </c>
      <c r="P51" s="75">
        <v>138</v>
      </c>
      <c r="Q51" s="75">
        <v>175</v>
      </c>
    </row>
    <row r="52" spans="2:17" x14ac:dyDescent="0.2">
      <c r="B52" s="88">
        <f t="shared" si="3"/>
        <v>45</v>
      </c>
      <c r="C52" s="73" t="s">
        <v>95</v>
      </c>
      <c r="D52" s="73" t="s">
        <v>54</v>
      </c>
      <c r="E52" s="75">
        <f t="shared" si="0"/>
        <v>0</v>
      </c>
      <c r="F52" s="75">
        <f t="shared" si="1"/>
        <v>0</v>
      </c>
      <c r="G52" s="77">
        <f>F52/9</f>
        <v>0</v>
      </c>
      <c r="J52" s="75" t="s">
        <v>129</v>
      </c>
    </row>
    <row r="53" spans="2:17" x14ac:dyDescent="0.2">
      <c r="B53" s="88">
        <f t="shared" si="3"/>
        <v>46</v>
      </c>
      <c r="C53" s="73" t="s">
        <v>100</v>
      </c>
      <c r="D53" s="73" t="s">
        <v>125</v>
      </c>
      <c r="E53" s="75">
        <f t="shared" si="0"/>
        <v>0</v>
      </c>
      <c r="F53" s="75">
        <f t="shared" si="1"/>
        <v>0</v>
      </c>
      <c r="G53" s="77">
        <f>F53/9</f>
        <v>0</v>
      </c>
      <c r="J53" s="75" t="s">
        <v>129</v>
      </c>
    </row>
    <row r="54" spans="2:17" x14ac:dyDescent="0.2">
      <c r="B54" s="88">
        <f t="shared" si="3"/>
        <v>47</v>
      </c>
      <c r="C54" s="73" t="s">
        <v>51</v>
      </c>
      <c r="D54" s="73" t="s">
        <v>50</v>
      </c>
      <c r="E54" s="75">
        <f t="shared" si="0"/>
        <v>0</v>
      </c>
      <c r="F54" s="75">
        <f t="shared" si="1"/>
        <v>0</v>
      </c>
      <c r="G54" s="77">
        <f>F54/9</f>
        <v>0</v>
      </c>
      <c r="J54" s="75" t="s">
        <v>129</v>
      </c>
    </row>
    <row r="55" spans="2:17" x14ac:dyDescent="0.2">
      <c r="B55" s="88">
        <f t="shared" si="3"/>
        <v>48</v>
      </c>
      <c r="C55" s="73" t="s">
        <v>110</v>
      </c>
      <c r="D55" s="73" t="s">
        <v>117</v>
      </c>
      <c r="E55" s="75">
        <f t="shared" si="0"/>
        <v>0</v>
      </c>
      <c r="F55" s="75">
        <f t="shared" si="1"/>
        <v>0</v>
      </c>
      <c r="G55" s="77">
        <f>F55/9</f>
        <v>0</v>
      </c>
      <c r="J55" s="75" t="s">
        <v>129</v>
      </c>
    </row>
    <row r="56" spans="2:17" x14ac:dyDescent="0.2">
      <c r="G56" s="77"/>
    </row>
    <row r="57" spans="2:17" x14ac:dyDescent="0.2">
      <c r="G57" s="77"/>
    </row>
    <row r="58" spans="2:17" x14ac:dyDescent="0.2">
      <c r="G58" s="77"/>
    </row>
    <row r="59" spans="2:17" x14ac:dyDescent="0.2">
      <c r="G59" s="77"/>
    </row>
    <row r="60" spans="2:17" x14ac:dyDescent="0.2">
      <c r="G60" s="77"/>
    </row>
    <row r="61" spans="2:17" x14ac:dyDescent="0.2">
      <c r="G61" s="77"/>
    </row>
    <row r="62" spans="2:17" x14ac:dyDescent="0.2">
      <c r="G62" s="77"/>
    </row>
    <row r="63" spans="2:17" x14ac:dyDescent="0.2">
      <c r="G63" s="77"/>
    </row>
    <row r="64" spans="2:17" x14ac:dyDescent="0.2">
      <c r="G64" s="77"/>
    </row>
    <row r="65" spans="7:7" x14ac:dyDescent="0.2">
      <c r="G65" s="77"/>
    </row>
    <row r="66" spans="7:7" x14ac:dyDescent="0.2">
      <c r="G66" s="77"/>
    </row>
    <row r="67" spans="7:7" x14ac:dyDescent="0.2">
      <c r="G67" s="77"/>
    </row>
    <row r="68" spans="7:7" x14ac:dyDescent="0.2">
      <c r="G68" s="77"/>
    </row>
    <row r="69" spans="7:7" x14ac:dyDescent="0.2">
      <c r="G69" s="77"/>
    </row>
    <row r="70" spans="7:7" x14ac:dyDescent="0.2">
      <c r="G70" s="77"/>
    </row>
    <row r="71" spans="7:7" x14ac:dyDescent="0.2">
      <c r="G71" s="77"/>
    </row>
  </sheetData>
  <sortState xmlns:xlrd2="http://schemas.microsoft.com/office/spreadsheetml/2017/richdata2" ref="C8:Q51">
    <sortCondition descending="1" ref="G8:G51"/>
  </sortState>
  <phoneticPr fontId="20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>
    <pageSetUpPr fitToPage="1"/>
  </sheetPr>
  <dimension ref="A1:AR61"/>
  <sheetViews>
    <sheetView topLeftCell="A6" zoomScaleNormal="100" workbookViewId="0">
      <selection activeCell="G8" sqref="G8:G19"/>
    </sheetView>
  </sheetViews>
  <sheetFormatPr defaultRowHeight="12.75" x14ac:dyDescent="0.2"/>
  <cols>
    <col min="1" max="1" width="2.140625" customWidth="1"/>
    <col min="2" max="2" width="3.7109375" style="48" customWidth="1"/>
    <col min="3" max="3" width="16.5703125" bestFit="1" customWidth="1"/>
    <col min="4" max="4" width="18.140625" customWidth="1"/>
    <col min="5" max="5" width="5.85546875" style="23" customWidth="1"/>
    <col min="6" max="6" width="5.85546875" style="15" customWidth="1"/>
    <col min="7" max="7" width="5.140625" style="15" customWidth="1"/>
    <col min="8" max="8" width="6.85546875" style="36" customWidth="1"/>
    <col min="9" max="9" width="4.85546875" style="24" customWidth="1"/>
    <col min="10" max="10" width="5.5703125" style="24" customWidth="1"/>
    <col min="11" max="11" width="2.5703125" style="15" customWidth="1"/>
    <col min="12" max="19" width="6.28515625" style="15" customWidth="1"/>
    <col min="20" max="33" width="3.5703125" style="15" customWidth="1"/>
    <col min="34" max="43" width="3.5703125" style="3" customWidth="1"/>
    <col min="44" max="44" width="3.28515625" style="1" customWidth="1"/>
    <col min="45" max="47" width="3.28515625" customWidth="1"/>
    <col min="48" max="48" width="8" customWidth="1"/>
    <col min="49" max="51" width="3.28515625" customWidth="1"/>
    <col min="52" max="54" width="4.85546875" customWidth="1"/>
  </cols>
  <sheetData>
    <row r="1" spans="1:33" ht="30" customHeight="1" x14ac:dyDescent="0.35">
      <c r="A1" s="69" t="s">
        <v>0</v>
      </c>
      <c r="C1" s="1"/>
      <c r="D1" s="1"/>
      <c r="E1" s="2"/>
      <c r="F1" s="3"/>
      <c r="G1" s="3"/>
      <c r="H1" s="2"/>
      <c r="I1" s="4"/>
      <c r="J1" s="4"/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3.5" customHeight="1" x14ac:dyDescent="0.2">
      <c r="C2" s="1"/>
      <c r="D2" s="1"/>
      <c r="E2" s="2"/>
      <c r="F2" s="3"/>
      <c r="G2" s="3"/>
      <c r="H2" s="2"/>
      <c r="I2" s="4"/>
      <c r="J2" s="4"/>
      <c r="K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1" customHeight="1" x14ac:dyDescent="0.3">
      <c r="A3" s="5" t="s">
        <v>73</v>
      </c>
      <c r="C3" s="1"/>
      <c r="D3" s="1"/>
      <c r="E3" s="2"/>
      <c r="F3" s="3"/>
      <c r="G3" s="3"/>
      <c r="H3" s="2"/>
      <c r="I3" s="4"/>
      <c r="J3" s="4"/>
      <c r="K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 customHeight="1" x14ac:dyDescent="0.2">
      <c r="A4" s="41"/>
      <c r="B4" s="56"/>
      <c r="C4" s="16"/>
      <c r="D4" s="16"/>
      <c r="E4" s="17"/>
      <c r="F4" s="18"/>
      <c r="G4" s="18"/>
      <c r="H4" s="21"/>
      <c r="I4" s="20"/>
      <c r="J4" s="20"/>
      <c r="K4" s="68"/>
      <c r="L4" s="68"/>
      <c r="M4" s="68"/>
      <c r="N4" s="68"/>
      <c r="O4" s="68"/>
      <c r="P4" s="68"/>
      <c r="Q4" s="68"/>
      <c r="R4" s="68"/>
    </row>
    <row r="5" spans="1:33" ht="12.75" customHeight="1" x14ac:dyDescent="0.25">
      <c r="A5" s="41"/>
      <c r="B5" s="45" t="s">
        <v>133</v>
      </c>
      <c r="C5" s="16"/>
      <c r="D5" s="16"/>
      <c r="E5" s="42"/>
      <c r="F5" s="18"/>
      <c r="G5" s="18"/>
      <c r="H5" s="21"/>
      <c r="I5" s="20"/>
      <c r="J5" s="20"/>
      <c r="K5" s="68"/>
      <c r="L5" s="68"/>
      <c r="M5" s="68"/>
      <c r="N5" s="68"/>
      <c r="O5" s="68"/>
      <c r="P5" s="68"/>
      <c r="Q5" s="68"/>
      <c r="R5" s="68"/>
    </row>
    <row r="6" spans="1:33" ht="12.75" customHeight="1" x14ac:dyDescent="0.25">
      <c r="A6" s="41"/>
      <c r="B6" s="39"/>
      <c r="C6" s="16"/>
      <c r="D6" s="16"/>
      <c r="E6" s="17"/>
      <c r="F6" s="18"/>
      <c r="G6" s="18"/>
      <c r="H6" s="21"/>
      <c r="I6" s="20"/>
      <c r="J6" s="20"/>
      <c r="K6" s="68"/>
      <c r="L6" s="98"/>
      <c r="M6" s="98"/>
      <c r="N6" s="98"/>
      <c r="O6" s="98"/>
      <c r="P6" s="98"/>
      <c r="Q6" s="98"/>
      <c r="R6" s="98"/>
      <c r="S6" s="31"/>
      <c r="T6" s="31"/>
      <c r="U6" s="31"/>
    </row>
    <row r="7" spans="1:33" x14ac:dyDescent="0.2">
      <c r="A7" s="41"/>
      <c r="B7" s="37"/>
      <c r="C7" s="11"/>
      <c r="D7" s="11"/>
      <c r="E7" s="17" t="s">
        <v>27</v>
      </c>
      <c r="F7" s="17"/>
      <c r="G7" s="17" t="s">
        <v>131</v>
      </c>
      <c r="H7" s="21" t="s">
        <v>45</v>
      </c>
      <c r="I7" s="54" t="s">
        <v>35</v>
      </c>
      <c r="J7" s="54" t="s">
        <v>47</v>
      </c>
      <c r="K7" s="68"/>
      <c r="L7" s="98" t="s">
        <v>29</v>
      </c>
      <c r="M7" s="98" t="s">
        <v>30</v>
      </c>
      <c r="N7" s="98" t="s">
        <v>31</v>
      </c>
      <c r="O7" s="98" t="s">
        <v>32</v>
      </c>
      <c r="P7" s="98" t="s">
        <v>33</v>
      </c>
      <c r="Q7" s="98" t="s">
        <v>34</v>
      </c>
      <c r="R7" s="98" t="s">
        <v>74</v>
      </c>
      <c r="S7" s="98" t="s">
        <v>75</v>
      </c>
      <c r="T7" s="31"/>
      <c r="U7" s="31"/>
    </row>
    <row r="8" spans="1:33" ht="12" customHeight="1" x14ac:dyDescent="0.2">
      <c r="A8" s="41"/>
      <c r="B8" s="22" t="s">
        <v>2</v>
      </c>
      <c r="C8" s="73" t="s">
        <v>113</v>
      </c>
      <c r="D8" s="73" t="s">
        <v>120</v>
      </c>
      <c r="E8" s="8">
        <v>1925</v>
      </c>
      <c r="F8" s="18"/>
      <c r="G8" s="18">
        <f t="shared" ref="G8:G31" si="0">SUM(L8+M8+N8+O8+P8+Q8+R8+S8)</f>
        <v>1967</v>
      </c>
      <c r="H8" s="13">
        <f t="shared" ref="H8:H31" si="1">SUM(E8:G8)</f>
        <v>3892</v>
      </c>
      <c r="I8" s="19"/>
      <c r="J8" s="50">
        <f t="shared" ref="J8:J31" si="2">(E8+F8+G8)/16</f>
        <v>243.25</v>
      </c>
      <c r="K8" s="8"/>
      <c r="L8" s="8">
        <v>279</v>
      </c>
      <c r="M8" s="8">
        <v>215</v>
      </c>
      <c r="N8" s="8">
        <v>279</v>
      </c>
      <c r="O8" s="8">
        <v>224</v>
      </c>
      <c r="P8" s="8">
        <v>279</v>
      </c>
      <c r="Q8" s="8">
        <v>215</v>
      </c>
      <c r="R8" s="18">
        <v>209</v>
      </c>
      <c r="S8" s="75">
        <v>267</v>
      </c>
      <c r="T8" s="31"/>
      <c r="U8" s="31"/>
    </row>
    <row r="9" spans="1:33" ht="12" customHeight="1" x14ac:dyDescent="0.2">
      <c r="A9" s="41"/>
      <c r="B9" s="22" t="s">
        <v>3</v>
      </c>
      <c r="C9" s="73" t="s">
        <v>83</v>
      </c>
      <c r="D9" s="73" t="s">
        <v>116</v>
      </c>
      <c r="E9" s="8">
        <v>1870</v>
      </c>
      <c r="F9" s="18"/>
      <c r="G9" s="18">
        <f t="shared" si="0"/>
        <v>1998</v>
      </c>
      <c r="H9" s="13">
        <f t="shared" si="1"/>
        <v>3868</v>
      </c>
      <c r="I9" s="19"/>
      <c r="J9" s="50">
        <f t="shared" si="2"/>
        <v>241.75</v>
      </c>
      <c r="K9" s="8"/>
      <c r="L9" s="8">
        <v>258</v>
      </c>
      <c r="M9" s="8">
        <v>279</v>
      </c>
      <c r="N9" s="8">
        <v>300</v>
      </c>
      <c r="O9" s="8">
        <v>231</v>
      </c>
      <c r="P9" s="8">
        <v>211</v>
      </c>
      <c r="Q9" s="8">
        <v>269</v>
      </c>
      <c r="R9" s="18">
        <v>227</v>
      </c>
      <c r="S9" s="75">
        <v>223</v>
      </c>
      <c r="T9" s="31"/>
      <c r="U9" s="31"/>
    </row>
    <row r="10" spans="1:33" ht="12" customHeight="1" x14ac:dyDescent="0.2">
      <c r="A10" s="41"/>
      <c r="B10" s="22" t="s">
        <v>4</v>
      </c>
      <c r="C10" s="73" t="s">
        <v>60</v>
      </c>
      <c r="D10" s="73" t="s">
        <v>61</v>
      </c>
      <c r="E10" s="8">
        <v>1809</v>
      </c>
      <c r="F10" s="18"/>
      <c r="G10" s="18">
        <f t="shared" si="0"/>
        <v>2000</v>
      </c>
      <c r="H10" s="13">
        <f t="shared" si="1"/>
        <v>3809</v>
      </c>
      <c r="I10" s="19"/>
      <c r="J10" s="50">
        <f t="shared" si="2"/>
        <v>238.0625</v>
      </c>
      <c r="K10" s="8"/>
      <c r="L10" s="8">
        <v>276</v>
      </c>
      <c r="M10" s="8">
        <v>269</v>
      </c>
      <c r="N10" s="8">
        <v>245</v>
      </c>
      <c r="O10" s="8">
        <v>268</v>
      </c>
      <c r="P10" s="8">
        <v>268</v>
      </c>
      <c r="Q10" s="8">
        <v>228</v>
      </c>
      <c r="R10" s="18">
        <v>198</v>
      </c>
      <c r="S10" s="75">
        <v>248</v>
      </c>
      <c r="T10" s="31"/>
      <c r="U10" s="31"/>
    </row>
    <row r="11" spans="1:33" ht="12" customHeight="1" x14ac:dyDescent="0.2">
      <c r="A11" s="41"/>
      <c r="B11" s="22" t="s">
        <v>5</v>
      </c>
      <c r="C11" s="73" t="s">
        <v>84</v>
      </c>
      <c r="D11" s="73" t="s">
        <v>59</v>
      </c>
      <c r="E11" s="8">
        <v>1848</v>
      </c>
      <c r="F11" s="18"/>
      <c r="G11" s="18">
        <f t="shared" si="0"/>
        <v>1956</v>
      </c>
      <c r="H11" s="13">
        <f t="shared" si="1"/>
        <v>3804</v>
      </c>
      <c r="I11" s="19"/>
      <c r="J11" s="50">
        <f t="shared" si="2"/>
        <v>237.75</v>
      </c>
      <c r="K11" s="8"/>
      <c r="L11" s="8">
        <v>279</v>
      </c>
      <c r="M11" s="8">
        <v>244</v>
      </c>
      <c r="N11" s="8">
        <v>246</v>
      </c>
      <c r="O11" s="8">
        <v>227</v>
      </c>
      <c r="P11" s="8">
        <v>258</v>
      </c>
      <c r="Q11" s="8">
        <v>259</v>
      </c>
      <c r="R11" s="18">
        <v>217</v>
      </c>
      <c r="S11" s="75">
        <v>226</v>
      </c>
      <c r="T11" s="31"/>
      <c r="U11" s="31"/>
    </row>
    <row r="12" spans="1:33" ht="12" customHeight="1" x14ac:dyDescent="0.2">
      <c r="A12" s="41"/>
      <c r="B12" s="22" t="s">
        <v>6</v>
      </c>
      <c r="C12" s="16" t="s">
        <v>78</v>
      </c>
      <c r="D12" s="16" t="s">
        <v>62</v>
      </c>
      <c r="E12" s="13">
        <v>1900</v>
      </c>
      <c r="F12" s="18"/>
      <c r="G12" s="18">
        <f t="shared" si="0"/>
        <v>1877</v>
      </c>
      <c r="H12" s="13">
        <f t="shared" si="1"/>
        <v>3777</v>
      </c>
      <c r="I12" s="19"/>
      <c r="J12" s="50">
        <f t="shared" si="2"/>
        <v>236.0625</v>
      </c>
      <c r="K12" s="8"/>
      <c r="L12" s="8">
        <v>259</v>
      </c>
      <c r="M12" s="8">
        <v>278</v>
      </c>
      <c r="N12" s="8">
        <v>206</v>
      </c>
      <c r="O12" s="8">
        <v>233</v>
      </c>
      <c r="P12" s="8">
        <v>256</v>
      </c>
      <c r="Q12" s="8">
        <v>223</v>
      </c>
      <c r="R12" s="18">
        <v>206</v>
      </c>
      <c r="S12" s="75">
        <v>216</v>
      </c>
      <c r="T12" s="31"/>
      <c r="U12" s="31"/>
    </row>
    <row r="13" spans="1:33" ht="12" customHeight="1" x14ac:dyDescent="0.2">
      <c r="A13" s="41"/>
      <c r="B13" s="22" t="s">
        <v>7</v>
      </c>
      <c r="C13" s="73" t="s">
        <v>108</v>
      </c>
      <c r="D13" s="73" t="s">
        <v>67</v>
      </c>
      <c r="E13" s="8">
        <v>1789</v>
      </c>
      <c r="F13" s="18"/>
      <c r="G13" s="18">
        <f t="shared" si="0"/>
        <v>1987</v>
      </c>
      <c r="H13" s="13">
        <f t="shared" si="1"/>
        <v>3776</v>
      </c>
      <c r="I13" s="19"/>
      <c r="J13" s="50">
        <f t="shared" si="2"/>
        <v>236</v>
      </c>
      <c r="K13" s="8"/>
      <c r="L13" s="8">
        <v>237</v>
      </c>
      <c r="M13" s="8">
        <v>213</v>
      </c>
      <c r="N13" s="8">
        <v>259</v>
      </c>
      <c r="O13" s="8">
        <v>228</v>
      </c>
      <c r="P13" s="8">
        <v>299</v>
      </c>
      <c r="Q13" s="8">
        <v>233</v>
      </c>
      <c r="R13" s="18">
        <v>276</v>
      </c>
      <c r="S13" s="75">
        <v>242</v>
      </c>
      <c r="T13" s="31"/>
      <c r="U13" s="31"/>
    </row>
    <row r="14" spans="1:33" ht="12" customHeight="1" x14ac:dyDescent="0.2">
      <c r="A14" s="41"/>
      <c r="B14" s="22" t="s">
        <v>8</v>
      </c>
      <c r="C14" s="73" t="s">
        <v>77</v>
      </c>
      <c r="D14" s="73" t="s">
        <v>114</v>
      </c>
      <c r="E14" s="8">
        <v>1845</v>
      </c>
      <c r="F14" s="18"/>
      <c r="G14" s="18">
        <f t="shared" si="0"/>
        <v>1917</v>
      </c>
      <c r="H14" s="13">
        <f t="shared" si="1"/>
        <v>3762</v>
      </c>
      <c r="I14" s="19"/>
      <c r="J14" s="50">
        <f t="shared" si="2"/>
        <v>235.125</v>
      </c>
      <c r="K14" s="8"/>
      <c r="L14" s="8">
        <v>279</v>
      </c>
      <c r="M14" s="8">
        <v>279</v>
      </c>
      <c r="N14" s="8">
        <v>248</v>
      </c>
      <c r="O14" s="8">
        <v>269</v>
      </c>
      <c r="P14" s="8">
        <v>202</v>
      </c>
      <c r="Q14" s="8">
        <v>247</v>
      </c>
      <c r="R14" s="18">
        <v>191</v>
      </c>
      <c r="S14" s="75">
        <v>202</v>
      </c>
      <c r="T14" s="31"/>
      <c r="U14" s="31"/>
    </row>
    <row r="15" spans="1:33" ht="12" customHeight="1" x14ac:dyDescent="0.2">
      <c r="A15" s="41"/>
      <c r="B15" s="22" t="s">
        <v>9</v>
      </c>
      <c r="C15" s="73" t="s">
        <v>81</v>
      </c>
      <c r="D15" s="73" t="s">
        <v>59</v>
      </c>
      <c r="E15" s="8">
        <v>1929</v>
      </c>
      <c r="F15" s="18"/>
      <c r="G15" s="18">
        <f t="shared" si="0"/>
        <v>1829</v>
      </c>
      <c r="H15" s="13">
        <f t="shared" si="1"/>
        <v>3758</v>
      </c>
      <c r="I15" s="19"/>
      <c r="J15" s="50">
        <f t="shared" si="2"/>
        <v>234.875</v>
      </c>
      <c r="K15" s="8"/>
      <c r="L15" s="8">
        <v>230</v>
      </c>
      <c r="M15" s="8">
        <v>214</v>
      </c>
      <c r="N15" s="8">
        <v>257</v>
      </c>
      <c r="O15" s="8">
        <v>270</v>
      </c>
      <c r="P15" s="8">
        <v>217</v>
      </c>
      <c r="Q15" s="8">
        <v>194</v>
      </c>
      <c r="R15" s="18">
        <v>224</v>
      </c>
      <c r="S15" s="75">
        <v>223</v>
      </c>
      <c r="T15" s="31"/>
      <c r="U15" s="31"/>
    </row>
    <row r="16" spans="1:33" ht="12" customHeight="1" x14ac:dyDescent="0.2">
      <c r="A16" s="41"/>
      <c r="B16" s="22" t="s">
        <v>10</v>
      </c>
      <c r="C16" s="73" t="s">
        <v>37</v>
      </c>
      <c r="D16" s="73" t="s">
        <v>114</v>
      </c>
      <c r="E16" s="8">
        <v>1909</v>
      </c>
      <c r="F16" s="18"/>
      <c r="G16" s="18">
        <f t="shared" si="0"/>
        <v>1804</v>
      </c>
      <c r="H16" s="13">
        <f t="shared" si="1"/>
        <v>3713</v>
      </c>
      <c r="I16" s="19"/>
      <c r="J16" s="50">
        <f t="shared" si="2"/>
        <v>232.0625</v>
      </c>
      <c r="K16" s="8"/>
      <c r="L16" s="8">
        <v>203</v>
      </c>
      <c r="M16" s="8">
        <v>248</v>
      </c>
      <c r="N16" s="8">
        <v>236</v>
      </c>
      <c r="O16" s="8">
        <v>159</v>
      </c>
      <c r="P16" s="8">
        <v>238</v>
      </c>
      <c r="Q16" s="8">
        <v>256</v>
      </c>
      <c r="R16" s="18">
        <v>191</v>
      </c>
      <c r="S16" s="75">
        <v>273</v>
      </c>
      <c r="T16" s="31"/>
      <c r="U16" s="31"/>
    </row>
    <row r="17" spans="1:21" ht="12" customHeight="1" x14ac:dyDescent="0.2">
      <c r="A17" s="41"/>
      <c r="B17" s="22" t="s">
        <v>11</v>
      </c>
      <c r="C17" s="73" t="s">
        <v>79</v>
      </c>
      <c r="D17" s="73" t="s">
        <v>54</v>
      </c>
      <c r="E17" s="8">
        <v>1866</v>
      </c>
      <c r="F17" s="18"/>
      <c r="G17" s="18">
        <f t="shared" si="0"/>
        <v>1843</v>
      </c>
      <c r="H17" s="13">
        <f t="shared" si="1"/>
        <v>3709</v>
      </c>
      <c r="I17" s="19"/>
      <c r="J17" s="50">
        <f t="shared" si="2"/>
        <v>231.8125</v>
      </c>
      <c r="K17" s="8"/>
      <c r="L17" s="8">
        <v>232</v>
      </c>
      <c r="M17" s="8">
        <v>268</v>
      </c>
      <c r="N17" s="8">
        <v>248</v>
      </c>
      <c r="O17" s="8">
        <v>200</v>
      </c>
      <c r="P17" s="8">
        <v>245</v>
      </c>
      <c r="Q17" s="8">
        <v>187</v>
      </c>
      <c r="R17" s="18">
        <v>224</v>
      </c>
      <c r="S17" s="75">
        <v>239</v>
      </c>
      <c r="T17" s="31"/>
      <c r="U17" s="31"/>
    </row>
    <row r="18" spans="1:21" ht="12" customHeight="1" x14ac:dyDescent="0.2">
      <c r="A18" s="41"/>
      <c r="B18" s="22" t="s">
        <v>12</v>
      </c>
      <c r="C18" s="73" t="s">
        <v>53</v>
      </c>
      <c r="D18" s="73" t="s">
        <v>50</v>
      </c>
      <c r="E18" s="8">
        <v>1857</v>
      </c>
      <c r="F18" s="18"/>
      <c r="G18" s="18">
        <f t="shared" si="0"/>
        <v>1821</v>
      </c>
      <c r="H18" s="13">
        <f t="shared" si="1"/>
        <v>3678</v>
      </c>
      <c r="I18" s="19"/>
      <c r="J18" s="50">
        <f t="shared" si="2"/>
        <v>229.875</v>
      </c>
      <c r="K18" s="8"/>
      <c r="L18" s="8">
        <v>236</v>
      </c>
      <c r="M18" s="8">
        <v>254</v>
      </c>
      <c r="N18" s="8">
        <v>290</v>
      </c>
      <c r="O18" s="8">
        <v>212</v>
      </c>
      <c r="P18" s="8">
        <v>216</v>
      </c>
      <c r="Q18" s="8">
        <v>236</v>
      </c>
      <c r="R18" s="18">
        <v>200</v>
      </c>
      <c r="S18" s="75">
        <v>177</v>
      </c>
      <c r="T18" s="31"/>
      <c r="U18" s="31"/>
    </row>
    <row r="19" spans="1:21" ht="12" customHeight="1" x14ac:dyDescent="0.2">
      <c r="A19" s="41"/>
      <c r="B19" s="22" t="s">
        <v>13</v>
      </c>
      <c r="C19" s="73" t="s">
        <v>76</v>
      </c>
      <c r="D19" s="73" t="s">
        <v>59</v>
      </c>
      <c r="E19" s="13">
        <v>1888</v>
      </c>
      <c r="F19" s="18"/>
      <c r="G19" s="18">
        <f t="shared" si="0"/>
        <v>1776</v>
      </c>
      <c r="H19" s="13">
        <f t="shared" si="1"/>
        <v>3664</v>
      </c>
      <c r="I19" s="19"/>
      <c r="J19" s="50">
        <f t="shared" si="2"/>
        <v>229</v>
      </c>
      <c r="K19" s="8"/>
      <c r="L19" s="8">
        <v>213</v>
      </c>
      <c r="M19" s="8">
        <v>247</v>
      </c>
      <c r="N19" s="8">
        <v>212</v>
      </c>
      <c r="O19" s="8">
        <v>211</v>
      </c>
      <c r="P19" s="8">
        <v>245</v>
      </c>
      <c r="Q19" s="8">
        <v>219</v>
      </c>
      <c r="R19" s="18">
        <v>234</v>
      </c>
      <c r="S19" s="75">
        <v>195</v>
      </c>
      <c r="T19" s="31"/>
      <c r="U19" s="31"/>
    </row>
    <row r="20" spans="1:21" ht="12" customHeight="1" x14ac:dyDescent="0.2">
      <c r="A20" s="41"/>
      <c r="B20" s="22" t="s">
        <v>14</v>
      </c>
      <c r="C20" s="73" t="s">
        <v>93</v>
      </c>
      <c r="D20" s="73" t="s">
        <v>115</v>
      </c>
      <c r="E20" s="8">
        <v>1799</v>
      </c>
      <c r="F20" s="18"/>
      <c r="G20" s="18">
        <f t="shared" si="0"/>
        <v>1847</v>
      </c>
      <c r="H20" s="13">
        <f t="shared" si="1"/>
        <v>3646</v>
      </c>
      <c r="I20" s="19"/>
      <c r="J20" s="50">
        <f t="shared" si="2"/>
        <v>227.875</v>
      </c>
      <c r="K20" s="8"/>
      <c r="L20" s="8">
        <v>248</v>
      </c>
      <c r="M20" s="8">
        <v>226</v>
      </c>
      <c r="N20" s="8">
        <v>217</v>
      </c>
      <c r="O20" s="8">
        <v>299</v>
      </c>
      <c r="P20" s="8">
        <v>210</v>
      </c>
      <c r="Q20" s="8">
        <v>214</v>
      </c>
      <c r="R20" s="18">
        <v>233</v>
      </c>
      <c r="S20" s="75">
        <v>200</v>
      </c>
      <c r="T20" s="31"/>
      <c r="U20" s="31"/>
    </row>
    <row r="21" spans="1:21" ht="12" customHeight="1" x14ac:dyDescent="0.2">
      <c r="A21" s="41"/>
      <c r="B21" s="22" t="s">
        <v>15</v>
      </c>
      <c r="C21" s="73" t="s">
        <v>82</v>
      </c>
      <c r="D21" s="73" t="s">
        <v>115</v>
      </c>
      <c r="E21" s="13">
        <v>1912</v>
      </c>
      <c r="F21" s="18"/>
      <c r="G21" s="18">
        <f t="shared" si="0"/>
        <v>1733</v>
      </c>
      <c r="H21" s="13">
        <f t="shared" si="1"/>
        <v>3645</v>
      </c>
      <c r="I21" s="19"/>
      <c r="J21" s="50">
        <f t="shared" si="2"/>
        <v>227.8125</v>
      </c>
      <c r="K21" s="8"/>
      <c r="L21" s="8">
        <v>210</v>
      </c>
      <c r="M21" s="8">
        <v>175</v>
      </c>
      <c r="N21" s="8">
        <v>280</v>
      </c>
      <c r="O21" s="8">
        <v>236</v>
      </c>
      <c r="P21" s="8">
        <v>260</v>
      </c>
      <c r="Q21" s="8">
        <v>162</v>
      </c>
      <c r="R21" s="18">
        <v>207</v>
      </c>
      <c r="S21" s="75">
        <v>203</v>
      </c>
      <c r="T21" s="31"/>
      <c r="U21" s="31"/>
    </row>
    <row r="22" spans="1:21" ht="12" customHeight="1" x14ac:dyDescent="0.2">
      <c r="A22" s="41"/>
      <c r="B22" s="22" t="s">
        <v>16</v>
      </c>
      <c r="C22" s="73" t="s">
        <v>88</v>
      </c>
      <c r="D22" s="73" t="s">
        <v>119</v>
      </c>
      <c r="E22" s="8">
        <v>1779</v>
      </c>
      <c r="F22" s="18"/>
      <c r="G22" s="18">
        <f t="shared" si="0"/>
        <v>1850</v>
      </c>
      <c r="H22" s="13">
        <f t="shared" si="1"/>
        <v>3629</v>
      </c>
      <c r="I22" s="19"/>
      <c r="J22" s="50">
        <f t="shared" si="2"/>
        <v>226.8125</v>
      </c>
      <c r="K22" s="8"/>
      <c r="L22" s="8">
        <v>237</v>
      </c>
      <c r="M22" s="8">
        <v>232</v>
      </c>
      <c r="N22" s="8">
        <v>254</v>
      </c>
      <c r="O22" s="8">
        <v>223</v>
      </c>
      <c r="P22" s="8">
        <v>236</v>
      </c>
      <c r="Q22" s="8">
        <v>244</v>
      </c>
      <c r="R22" s="18">
        <v>189</v>
      </c>
      <c r="S22" s="75">
        <v>235</v>
      </c>
      <c r="T22" s="31"/>
      <c r="U22" s="31"/>
    </row>
    <row r="23" spans="1:21" ht="12" customHeight="1" x14ac:dyDescent="0.2">
      <c r="A23" s="41"/>
      <c r="B23" s="22" t="s">
        <v>17</v>
      </c>
      <c r="C23" s="73" t="s">
        <v>102</v>
      </c>
      <c r="D23" s="73" t="s">
        <v>126</v>
      </c>
      <c r="E23" s="8">
        <v>1796</v>
      </c>
      <c r="F23" s="18"/>
      <c r="G23" s="18">
        <f t="shared" si="0"/>
        <v>1814</v>
      </c>
      <c r="H23" s="13">
        <f t="shared" si="1"/>
        <v>3610</v>
      </c>
      <c r="I23" s="19"/>
      <c r="J23" s="50">
        <f t="shared" si="2"/>
        <v>225.625</v>
      </c>
      <c r="K23" s="8"/>
      <c r="L23" s="8">
        <v>259</v>
      </c>
      <c r="M23" s="8">
        <v>258</v>
      </c>
      <c r="N23" s="8">
        <v>238</v>
      </c>
      <c r="O23" s="8">
        <v>234</v>
      </c>
      <c r="P23" s="8">
        <v>187</v>
      </c>
      <c r="Q23" s="8">
        <v>193</v>
      </c>
      <c r="R23" s="18">
        <v>225</v>
      </c>
      <c r="S23" s="75">
        <v>220</v>
      </c>
      <c r="T23" s="31"/>
      <c r="U23" s="31"/>
    </row>
    <row r="24" spans="1:21" ht="12" customHeight="1" x14ac:dyDescent="0.2">
      <c r="A24" s="38"/>
      <c r="B24" s="22" t="s">
        <v>19</v>
      </c>
      <c r="C24" s="73" t="s">
        <v>111</v>
      </c>
      <c r="D24" s="73" t="s">
        <v>58</v>
      </c>
      <c r="E24" s="8">
        <v>1797</v>
      </c>
      <c r="F24" s="18"/>
      <c r="G24" s="18">
        <f t="shared" si="0"/>
        <v>1810</v>
      </c>
      <c r="H24" s="13">
        <f t="shared" si="1"/>
        <v>3607</v>
      </c>
      <c r="I24" s="19"/>
      <c r="J24" s="50">
        <f t="shared" si="2"/>
        <v>225.4375</v>
      </c>
      <c r="K24" s="8"/>
      <c r="L24" s="8">
        <v>214</v>
      </c>
      <c r="M24" s="8">
        <v>224</v>
      </c>
      <c r="N24" s="8">
        <v>217</v>
      </c>
      <c r="O24" s="8">
        <v>235</v>
      </c>
      <c r="P24" s="8">
        <v>211</v>
      </c>
      <c r="Q24" s="8">
        <v>234</v>
      </c>
      <c r="R24" s="18">
        <v>247</v>
      </c>
      <c r="S24" s="75">
        <v>228</v>
      </c>
      <c r="T24" s="31"/>
      <c r="U24" s="31"/>
    </row>
    <row r="25" spans="1:21" ht="12" customHeight="1" x14ac:dyDescent="0.2">
      <c r="A25" s="38"/>
      <c r="B25" s="22" t="s">
        <v>20</v>
      </c>
      <c r="C25" s="73" t="s">
        <v>89</v>
      </c>
      <c r="D25" s="73" t="s">
        <v>50</v>
      </c>
      <c r="E25" s="8">
        <v>1940</v>
      </c>
      <c r="F25" s="18"/>
      <c r="G25" s="18">
        <f t="shared" si="0"/>
        <v>1663</v>
      </c>
      <c r="H25" s="13">
        <f t="shared" si="1"/>
        <v>3603</v>
      </c>
      <c r="I25" s="19"/>
      <c r="J25" s="50">
        <f t="shared" si="2"/>
        <v>225.1875</v>
      </c>
      <c r="K25" s="8"/>
      <c r="L25" s="8">
        <v>215</v>
      </c>
      <c r="M25" s="8">
        <v>224</v>
      </c>
      <c r="N25" s="8">
        <v>265</v>
      </c>
      <c r="O25" s="8">
        <v>226</v>
      </c>
      <c r="P25" s="8">
        <v>180</v>
      </c>
      <c r="Q25" s="8">
        <v>194</v>
      </c>
      <c r="R25" s="18">
        <v>198</v>
      </c>
      <c r="S25" s="75">
        <v>161</v>
      </c>
      <c r="T25" s="31"/>
      <c r="U25" s="31"/>
    </row>
    <row r="26" spans="1:21" ht="12" customHeight="1" x14ac:dyDescent="0.2">
      <c r="A26" s="38"/>
      <c r="B26" s="22" t="s">
        <v>21</v>
      </c>
      <c r="C26" s="73" t="s">
        <v>80</v>
      </c>
      <c r="D26" s="73" t="s">
        <v>115</v>
      </c>
      <c r="E26" s="8">
        <v>1773</v>
      </c>
      <c r="F26" s="18"/>
      <c r="G26" s="18">
        <f t="shared" si="0"/>
        <v>1825</v>
      </c>
      <c r="H26" s="13">
        <f t="shared" si="1"/>
        <v>3598</v>
      </c>
      <c r="I26" s="19"/>
      <c r="J26" s="50">
        <f t="shared" si="2"/>
        <v>224.875</v>
      </c>
      <c r="K26" s="8"/>
      <c r="L26" s="8">
        <v>265</v>
      </c>
      <c r="M26" s="8">
        <v>237</v>
      </c>
      <c r="N26" s="8">
        <v>177</v>
      </c>
      <c r="O26" s="8">
        <v>186</v>
      </c>
      <c r="P26" s="8">
        <v>195</v>
      </c>
      <c r="Q26" s="8">
        <v>279</v>
      </c>
      <c r="R26" s="18">
        <v>238</v>
      </c>
      <c r="S26" s="75">
        <v>248</v>
      </c>
      <c r="T26" s="31"/>
      <c r="U26" s="31"/>
    </row>
    <row r="27" spans="1:21" ht="12" customHeight="1" x14ac:dyDescent="0.2">
      <c r="A27" s="38"/>
      <c r="B27" s="22" t="s">
        <v>22</v>
      </c>
      <c r="C27" s="73" t="s">
        <v>63</v>
      </c>
      <c r="D27" s="73" t="s">
        <v>120</v>
      </c>
      <c r="E27" s="8">
        <v>1800</v>
      </c>
      <c r="F27" s="18"/>
      <c r="G27" s="18">
        <f t="shared" si="0"/>
        <v>1724</v>
      </c>
      <c r="H27" s="13">
        <f t="shared" si="1"/>
        <v>3524</v>
      </c>
      <c r="I27" s="19"/>
      <c r="J27" s="50">
        <f t="shared" si="2"/>
        <v>220.25</v>
      </c>
      <c r="K27" s="8"/>
      <c r="L27" s="8">
        <v>258</v>
      </c>
      <c r="M27" s="8">
        <v>236</v>
      </c>
      <c r="N27" s="8">
        <v>233</v>
      </c>
      <c r="O27" s="8">
        <v>221</v>
      </c>
      <c r="P27" s="8">
        <v>225</v>
      </c>
      <c r="Q27" s="8">
        <v>193</v>
      </c>
      <c r="R27" s="18">
        <v>187</v>
      </c>
      <c r="S27" s="75">
        <v>171</v>
      </c>
      <c r="T27" s="31"/>
      <c r="U27" s="31"/>
    </row>
    <row r="28" spans="1:21" ht="12" customHeight="1" x14ac:dyDescent="0.2">
      <c r="A28" s="38"/>
      <c r="B28" s="22" t="s">
        <v>23</v>
      </c>
      <c r="C28" s="73" t="s">
        <v>87</v>
      </c>
      <c r="D28" s="73" t="s">
        <v>65</v>
      </c>
      <c r="E28" s="8">
        <v>1766</v>
      </c>
      <c r="F28" s="18"/>
      <c r="G28" s="18">
        <f t="shared" si="0"/>
        <v>1705</v>
      </c>
      <c r="H28" s="13">
        <f t="shared" si="1"/>
        <v>3471</v>
      </c>
      <c r="I28" s="19"/>
      <c r="J28" s="50">
        <f t="shared" si="2"/>
        <v>216.9375</v>
      </c>
      <c r="K28" s="8"/>
      <c r="L28" s="8">
        <v>224</v>
      </c>
      <c r="M28" s="8">
        <v>178</v>
      </c>
      <c r="N28" s="8">
        <v>213</v>
      </c>
      <c r="O28" s="8">
        <v>235</v>
      </c>
      <c r="P28" s="8">
        <v>214</v>
      </c>
      <c r="Q28" s="8">
        <v>193</v>
      </c>
      <c r="R28" s="18">
        <v>190</v>
      </c>
      <c r="S28" s="75">
        <v>258</v>
      </c>
      <c r="T28" s="31"/>
      <c r="U28" s="31"/>
    </row>
    <row r="29" spans="1:21" ht="12" customHeight="1" x14ac:dyDescent="0.2">
      <c r="A29" s="38"/>
      <c r="B29" s="22" t="s">
        <v>24</v>
      </c>
      <c r="C29" s="73" t="s">
        <v>68</v>
      </c>
      <c r="D29" s="73" t="s">
        <v>69</v>
      </c>
      <c r="E29" s="8">
        <v>1779</v>
      </c>
      <c r="F29" s="18"/>
      <c r="G29" s="18">
        <f t="shared" si="0"/>
        <v>1686</v>
      </c>
      <c r="H29" s="13">
        <f t="shared" si="1"/>
        <v>3465</v>
      </c>
      <c r="I29" s="19"/>
      <c r="J29" s="50">
        <f t="shared" si="2"/>
        <v>216.5625</v>
      </c>
      <c r="K29" s="8"/>
      <c r="L29" s="8">
        <v>223</v>
      </c>
      <c r="M29" s="8">
        <v>192</v>
      </c>
      <c r="N29" s="8">
        <v>211</v>
      </c>
      <c r="O29" s="8">
        <v>219</v>
      </c>
      <c r="P29" s="8">
        <v>212</v>
      </c>
      <c r="Q29" s="8">
        <v>234</v>
      </c>
      <c r="R29" s="18">
        <v>186</v>
      </c>
      <c r="S29" s="75">
        <v>209</v>
      </c>
      <c r="T29" s="31"/>
      <c r="U29" s="31"/>
    </row>
    <row r="30" spans="1:21" ht="12" customHeight="1" x14ac:dyDescent="0.2">
      <c r="A30" s="38"/>
      <c r="B30" s="22" t="s">
        <v>25</v>
      </c>
      <c r="C30" s="73" t="s">
        <v>132</v>
      </c>
      <c r="D30" s="73" t="s">
        <v>71</v>
      </c>
      <c r="E30" s="8">
        <v>1766</v>
      </c>
      <c r="F30" s="18"/>
      <c r="G30" s="18">
        <f t="shared" si="0"/>
        <v>1684</v>
      </c>
      <c r="H30" s="13">
        <f t="shared" si="1"/>
        <v>3450</v>
      </c>
      <c r="I30" s="19"/>
      <c r="J30" s="50">
        <f t="shared" si="2"/>
        <v>215.625</v>
      </c>
      <c r="K30" s="8"/>
      <c r="L30" s="8">
        <v>211</v>
      </c>
      <c r="M30" s="8">
        <v>249</v>
      </c>
      <c r="N30" s="8">
        <v>235</v>
      </c>
      <c r="O30" s="8">
        <v>203</v>
      </c>
      <c r="P30" s="8">
        <v>202</v>
      </c>
      <c r="Q30" s="8">
        <v>229</v>
      </c>
      <c r="R30" s="18">
        <v>173</v>
      </c>
      <c r="S30" s="75">
        <v>182</v>
      </c>
      <c r="T30" s="31"/>
      <c r="U30" s="31"/>
    </row>
    <row r="31" spans="1:21" ht="12" customHeight="1" x14ac:dyDescent="0.2">
      <c r="A31" s="38"/>
      <c r="B31" s="22" t="s">
        <v>26</v>
      </c>
      <c r="C31" s="73" t="s">
        <v>94</v>
      </c>
      <c r="D31" s="73" t="s">
        <v>121</v>
      </c>
      <c r="E31" s="8">
        <v>1793</v>
      </c>
      <c r="F31" s="18"/>
      <c r="G31" s="18">
        <f t="shared" si="0"/>
        <v>1653</v>
      </c>
      <c r="H31" s="13">
        <f t="shared" si="1"/>
        <v>3446</v>
      </c>
      <c r="I31" s="19"/>
      <c r="J31" s="50">
        <f t="shared" si="2"/>
        <v>215.375</v>
      </c>
      <c r="K31" s="8"/>
      <c r="L31" s="8">
        <v>195</v>
      </c>
      <c r="M31" s="8">
        <v>211</v>
      </c>
      <c r="N31" s="8">
        <v>234</v>
      </c>
      <c r="O31" s="8">
        <v>232</v>
      </c>
      <c r="P31" s="8">
        <v>169</v>
      </c>
      <c r="Q31" s="8">
        <v>229</v>
      </c>
      <c r="R31" s="18">
        <v>223</v>
      </c>
      <c r="S31" s="75">
        <v>160</v>
      </c>
      <c r="T31" s="31"/>
      <c r="U31" s="31"/>
    </row>
    <row r="32" spans="1:21" x14ac:dyDescent="0.2">
      <c r="A32" s="41"/>
      <c r="B32" s="56"/>
      <c r="C32" s="41"/>
      <c r="D32" s="41"/>
      <c r="E32" s="42"/>
      <c r="F32" s="68"/>
      <c r="G32" s="68"/>
      <c r="H32" s="99"/>
      <c r="I32" s="100"/>
      <c r="J32" s="100"/>
      <c r="K32" s="68"/>
      <c r="L32" s="98"/>
      <c r="M32" s="98"/>
      <c r="N32" s="98"/>
      <c r="O32" s="98"/>
      <c r="P32" s="98"/>
      <c r="Q32" s="98"/>
      <c r="R32" s="98"/>
      <c r="S32" s="31"/>
      <c r="T32" s="31"/>
      <c r="U32" s="31"/>
    </row>
    <row r="33" spans="12:21" x14ac:dyDescent="0.2"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2:21" x14ac:dyDescent="0.2"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2:21" x14ac:dyDescent="0.2"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2:21" x14ac:dyDescent="0.2"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2:21" x14ac:dyDescent="0.2"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2:21" x14ac:dyDescent="0.2"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2:21" x14ac:dyDescent="0.2"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2:21" x14ac:dyDescent="0.2"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2:21" x14ac:dyDescent="0.2"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2:21" x14ac:dyDescent="0.2"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2:21" x14ac:dyDescent="0.2"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2:21" x14ac:dyDescent="0.2"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2:21" x14ac:dyDescent="0.2"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2:21" x14ac:dyDescent="0.2"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12:21" x14ac:dyDescent="0.2"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12:21" x14ac:dyDescent="0.2"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2:21" x14ac:dyDescent="0.2"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2:21" x14ac:dyDescent="0.2"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2:21" x14ac:dyDescent="0.2"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2:21" x14ac:dyDescent="0.2"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2:21" x14ac:dyDescent="0.2"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12:21" x14ac:dyDescent="0.2"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2:21" x14ac:dyDescent="0.2"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12:21" x14ac:dyDescent="0.2"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2:21" x14ac:dyDescent="0.2"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2:21" x14ac:dyDescent="0.2"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2:21" x14ac:dyDescent="0.2"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2:21" x14ac:dyDescent="0.2"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2:21" x14ac:dyDescent="0.2">
      <c r="L61" s="31"/>
      <c r="M61" s="31"/>
      <c r="N61" s="31"/>
      <c r="O61" s="31"/>
      <c r="P61" s="31"/>
      <c r="Q61" s="31"/>
      <c r="R61" s="31"/>
      <c r="S61" s="31"/>
      <c r="T61" s="31"/>
      <c r="U61" s="31"/>
    </row>
  </sheetData>
  <sortState xmlns:xlrd2="http://schemas.microsoft.com/office/spreadsheetml/2017/richdata2" ref="C8:S31">
    <sortCondition descending="1" ref="H8:H31"/>
  </sortState>
  <phoneticPr fontId="0" type="noConversion"/>
  <pageMargins left="0.45" right="0.51" top="1" bottom="1" header="0.4921259845" footer="0.4921259845"/>
  <pageSetup paperSize="9" scale="96" orientation="landscape" r:id="rId1"/>
  <headerFooter alignWithMargins="0"/>
  <webPublishItems count="3">
    <webPublishItem id="14698" divId="Miesten finaali 2004_14698" sourceType="printArea" destinationFile="D:\Lahti-Bowling\Kotisivut\MiestenSM\Tulokset\32parasta.htm"/>
    <webPublishItem id="8636" divId="Miesten finaali 2004_8636" sourceType="range" sourceRef="A1:K31" destinationFile="D:\Lahti-Bowling\Kotisivut\MiestenSM\Tulokset\32parasta.htm"/>
    <webPublishItem id="6496" divId="Miesten finaali 2004_6496" sourceType="range" sourceRef="A1:Q31" destinationFile="D:\Lahti-Bowling\Kotisivut\MiestenSM\Tulokset\32parasta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1">
    <pageSetUpPr fitToPage="1"/>
  </sheetPr>
  <dimension ref="A1:CC43"/>
  <sheetViews>
    <sheetView workbookViewId="0">
      <pane xSplit="12" topLeftCell="R1" activePane="topRight" state="frozen"/>
      <selection pane="topRight" activeCell="H12" sqref="H12:I20"/>
    </sheetView>
  </sheetViews>
  <sheetFormatPr defaultRowHeight="12.75" x14ac:dyDescent="0.2"/>
  <cols>
    <col min="1" max="1" width="2.140625" style="46" customWidth="1"/>
    <col min="2" max="2" width="3.7109375" style="48" customWidth="1"/>
    <col min="3" max="4" width="17.42578125" customWidth="1"/>
    <col min="5" max="5" width="5.7109375" style="23" customWidth="1"/>
    <col min="6" max="8" width="5.7109375" style="15" customWidth="1"/>
    <col min="9" max="9" width="5.7109375" style="35" customWidth="1"/>
    <col min="10" max="11" width="7.7109375" style="15" customWidth="1"/>
    <col min="12" max="12" width="10.85546875" style="15" customWidth="1"/>
    <col min="13" max="13" width="5.85546875" customWidth="1"/>
    <col min="14" max="14" width="4" style="30" customWidth="1"/>
    <col min="15" max="15" width="3.42578125" style="30" customWidth="1"/>
    <col min="16" max="16" width="4" style="30" customWidth="1"/>
    <col min="17" max="17" width="3.42578125" style="30" customWidth="1"/>
    <col min="18" max="18" width="4" style="30" customWidth="1"/>
    <col min="19" max="19" width="3.42578125" style="30" customWidth="1"/>
    <col min="20" max="20" width="4" style="30" customWidth="1"/>
    <col min="21" max="21" width="3.42578125" style="30" customWidth="1"/>
    <col min="22" max="22" width="4" style="30" customWidth="1"/>
    <col min="23" max="23" width="3.42578125" style="30" customWidth="1"/>
    <col min="24" max="24" width="4" style="30" customWidth="1"/>
    <col min="25" max="25" width="3.42578125" style="30" customWidth="1"/>
    <col min="26" max="26" width="4.140625" style="30" customWidth="1"/>
    <col min="27" max="27" width="3.42578125" style="30" customWidth="1"/>
    <col min="28" max="28" width="4.140625" style="30" customWidth="1"/>
    <col min="29" max="29" width="3.42578125" style="30" customWidth="1"/>
    <col min="30" max="30" width="4.140625" style="30" customWidth="1"/>
    <col min="31" max="31" width="3.42578125" style="30" customWidth="1"/>
    <col min="32" max="32" width="4.140625" style="30" customWidth="1"/>
    <col min="33" max="33" width="3.42578125" style="30" customWidth="1"/>
    <col min="34" max="34" width="4.140625" style="30" customWidth="1"/>
    <col min="35" max="35" width="3.42578125" style="25" customWidth="1"/>
    <col min="36" max="36" width="4.42578125" style="25" customWidth="1"/>
    <col min="37" max="37" width="3.42578125" style="25" customWidth="1"/>
    <col min="38" max="38" width="4.7109375" style="25" customWidth="1"/>
    <col min="39" max="39" width="3.7109375" style="25" customWidth="1"/>
    <col min="40" max="40" width="4.7109375" style="25" customWidth="1"/>
    <col min="41" max="41" width="3.7109375" style="25" customWidth="1"/>
    <col min="42" max="42" width="4.7109375" style="25" customWidth="1"/>
    <col min="43" max="43" width="3.7109375" style="25" customWidth="1"/>
    <col min="44" max="44" width="5.140625" style="25" customWidth="1"/>
    <col min="45" max="45" width="4" style="26" customWidth="1"/>
    <col min="46" max="48" width="3.28515625" customWidth="1"/>
    <col min="49" max="49" width="8" customWidth="1"/>
    <col min="50" max="52" width="3.28515625" customWidth="1"/>
    <col min="53" max="55" width="4.85546875" customWidth="1"/>
    <col min="73" max="73" width="1.28515625" customWidth="1"/>
  </cols>
  <sheetData>
    <row r="1" spans="1:81" ht="30" customHeight="1" x14ac:dyDescent="0.35">
      <c r="A1" s="69" t="s">
        <v>0</v>
      </c>
      <c r="B1" s="56"/>
      <c r="C1" s="60"/>
      <c r="D1" s="60"/>
      <c r="E1" s="61"/>
      <c r="F1" s="62"/>
      <c r="G1" s="62"/>
      <c r="H1" s="62"/>
      <c r="I1" s="63"/>
      <c r="J1" s="62"/>
      <c r="K1" s="62"/>
      <c r="L1" s="62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81" s="46" customFormat="1" ht="22.5" customHeight="1" x14ac:dyDescent="0.2">
      <c r="B2" s="56"/>
      <c r="C2" s="64"/>
      <c r="D2" s="64"/>
      <c r="E2" s="65"/>
      <c r="F2" s="64"/>
      <c r="G2" s="64"/>
      <c r="H2" s="64"/>
      <c r="I2" s="66"/>
      <c r="J2" s="64"/>
      <c r="K2" s="64"/>
      <c r="L2" s="6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47"/>
      <c r="AM2" s="47"/>
      <c r="AN2" s="47"/>
      <c r="AO2" s="47"/>
      <c r="AP2" s="47"/>
      <c r="AQ2" s="47"/>
      <c r="AR2" s="47"/>
      <c r="AS2" s="47"/>
    </row>
    <row r="3" spans="1:81" s="46" customFormat="1" ht="21" customHeight="1" x14ac:dyDescent="0.3">
      <c r="A3" s="5" t="s">
        <v>73</v>
      </c>
      <c r="B3" s="56"/>
      <c r="C3" s="64"/>
      <c r="D3" s="64"/>
      <c r="E3" s="65"/>
      <c r="F3" s="64"/>
      <c r="G3" s="64"/>
      <c r="H3" s="64"/>
      <c r="I3" s="66"/>
      <c r="J3" s="64"/>
      <c r="K3" s="64"/>
      <c r="L3" s="6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47"/>
      <c r="AM3" s="47"/>
      <c r="AN3" s="47"/>
      <c r="AO3" s="47"/>
      <c r="AP3" s="47"/>
      <c r="AQ3" s="47"/>
      <c r="AR3" s="47"/>
      <c r="AS3" s="47"/>
    </row>
    <row r="4" spans="1:81" s="46" customFormat="1" ht="13.5" customHeight="1" x14ac:dyDescent="0.3">
      <c r="A4" s="55"/>
      <c r="B4" s="67"/>
      <c r="C4" s="64"/>
      <c r="D4" s="64"/>
      <c r="E4" s="65"/>
      <c r="F4" s="64"/>
      <c r="G4" s="64"/>
      <c r="H4" s="64"/>
      <c r="I4" s="66"/>
      <c r="J4" s="64"/>
      <c r="K4" s="64"/>
      <c r="L4" s="64"/>
      <c r="M4" s="5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47"/>
      <c r="AM4" s="47"/>
      <c r="AN4" s="47"/>
      <c r="AO4" s="47"/>
      <c r="AP4" s="47"/>
      <c r="AQ4" s="47"/>
      <c r="AR4" s="47"/>
      <c r="AS4" s="47"/>
    </row>
    <row r="5" spans="1:81" ht="14.25" customHeight="1" x14ac:dyDescent="0.2">
      <c r="A5" s="55"/>
      <c r="B5" s="56"/>
      <c r="C5" s="16"/>
      <c r="D5" s="16"/>
      <c r="E5" s="17"/>
      <c r="F5" s="18"/>
      <c r="G5" s="18"/>
      <c r="H5" s="18"/>
      <c r="I5" s="58"/>
      <c r="J5" s="18"/>
      <c r="K5" s="18"/>
      <c r="L5" s="18"/>
      <c r="M5" s="41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81" ht="13.5" customHeight="1" x14ac:dyDescent="0.25">
      <c r="A6" s="55"/>
      <c r="B6" s="45" t="s">
        <v>134</v>
      </c>
      <c r="C6" s="6"/>
      <c r="D6" s="6"/>
      <c r="E6" s="7"/>
      <c r="F6" s="8"/>
      <c r="G6" s="8"/>
      <c r="H6" s="8"/>
      <c r="I6" s="32"/>
      <c r="J6" s="8"/>
      <c r="K6" s="8"/>
      <c r="L6" s="8"/>
      <c r="M6" s="41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81" ht="12" customHeight="1" x14ac:dyDescent="0.2">
      <c r="A7" s="55"/>
      <c r="B7" s="12"/>
      <c r="C7" s="6"/>
      <c r="D7" s="6"/>
      <c r="E7" s="7"/>
      <c r="F7" s="8"/>
      <c r="G7" s="8"/>
      <c r="H7" s="7"/>
      <c r="I7" s="32"/>
      <c r="J7" s="7"/>
      <c r="K7" s="7" t="s">
        <v>49</v>
      </c>
      <c r="L7" s="68"/>
      <c r="M7" s="59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9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1:81" ht="12" customHeight="1" x14ac:dyDescent="0.2">
      <c r="A8" s="55"/>
      <c r="B8" s="37"/>
      <c r="C8" s="11"/>
      <c r="D8" s="6"/>
      <c r="E8" s="7" t="s">
        <v>27</v>
      </c>
      <c r="F8" s="17" t="s">
        <v>27</v>
      </c>
      <c r="G8" s="7"/>
      <c r="H8" s="17"/>
      <c r="I8" s="34" t="s">
        <v>38</v>
      </c>
      <c r="J8" s="7" t="s">
        <v>45</v>
      </c>
      <c r="K8" s="7" t="s">
        <v>46</v>
      </c>
      <c r="L8" s="7" t="s">
        <v>48</v>
      </c>
      <c r="M8" s="59"/>
      <c r="N8" s="28">
        <v>1</v>
      </c>
      <c r="O8" s="28" t="s">
        <v>28</v>
      </c>
      <c r="P8" s="28">
        <v>2</v>
      </c>
      <c r="Q8" s="28" t="s">
        <v>28</v>
      </c>
      <c r="R8" s="28">
        <v>3</v>
      </c>
      <c r="S8" s="28" t="s">
        <v>28</v>
      </c>
      <c r="T8" s="28">
        <v>4</v>
      </c>
      <c r="U8" s="28" t="s">
        <v>28</v>
      </c>
      <c r="V8" s="28">
        <v>5</v>
      </c>
      <c r="W8" s="28" t="s">
        <v>28</v>
      </c>
      <c r="X8" s="28">
        <v>6</v>
      </c>
      <c r="Y8" s="28" t="s">
        <v>28</v>
      </c>
      <c r="Z8" s="28">
        <v>7</v>
      </c>
      <c r="AA8" s="28" t="s">
        <v>28</v>
      </c>
      <c r="AB8" s="28">
        <v>8</v>
      </c>
      <c r="AC8" s="28" t="s">
        <v>28</v>
      </c>
      <c r="AD8" s="28">
        <v>9</v>
      </c>
      <c r="AE8" s="28" t="s">
        <v>28</v>
      </c>
      <c r="AF8" s="28">
        <v>10</v>
      </c>
      <c r="AG8" s="28" t="s">
        <v>28</v>
      </c>
      <c r="AH8" s="28">
        <v>11</v>
      </c>
      <c r="AI8" s="28" t="s">
        <v>28</v>
      </c>
      <c r="AJ8" s="28"/>
      <c r="AK8" s="28"/>
      <c r="AL8" s="28"/>
      <c r="AM8" s="28"/>
      <c r="AN8" s="28"/>
      <c r="AO8" s="28"/>
      <c r="AP8" s="28"/>
      <c r="AQ8" s="28"/>
      <c r="AR8" s="28"/>
      <c r="AS8" s="2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</row>
    <row r="9" spans="1:81" ht="12" customHeight="1" x14ac:dyDescent="0.2">
      <c r="A9" s="55"/>
      <c r="B9" s="12">
        <v>1</v>
      </c>
      <c r="C9" s="6" t="s">
        <v>84</v>
      </c>
      <c r="D9" s="6" t="s">
        <v>59</v>
      </c>
      <c r="E9" s="8">
        <v>1848</v>
      </c>
      <c r="F9" s="18">
        <v>1956</v>
      </c>
      <c r="G9" s="18"/>
      <c r="H9" s="8">
        <f t="shared" ref="H9:H20" si="0">N9+P9+R9+T9+V9+X9+Z9+AB9+AD9+AF9+AH9+AJ9+AL9+AN9+AP9+AR9</f>
        <v>2873</v>
      </c>
      <c r="I9" s="13">
        <f t="shared" ref="I9:I20" si="1">O9+Q9+S9+U9+W9+Y9+AA9+AC9+AE9+AG9+AI9+AK9+AM9+AO9+AQ9+AS9</f>
        <v>270</v>
      </c>
      <c r="J9" s="13">
        <f t="shared" ref="J9:J20" si="2">SUM(E9:I9)</f>
        <v>6947</v>
      </c>
      <c r="K9" s="49">
        <f>(E9+F9+G9+H9)/27</f>
        <v>247.2962962962963</v>
      </c>
      <c r="L9" s="13">
        <f t="shared" ref="L9:L20" si="3">J9-$J$11</f>
        <v>359</v>
      </c>
      <c r="M9" s="53"/>
      <c r="N9" s="51">
        <v>300</v>
      </c>
      <c r="O9" s="51">
        <v>30</v>
      </c>
      <c r="P9" s="51">
        <v>213</v>
      </c>
      <c r="Q9" s="51"/>
      <c r="R9" s="51">
        <v>247</v>
      </c>
      <c r="S9" s="51"/>
      <c r="T9" s="51">
        <v>216</v>
      </c>
      <c r="U9" s="51">
        <v>30</v>
      </c>
      <c r="V9" s="51">
        <v>266</v>
      </c>
      <c r="W9" s="51">
        <v>30</v>
      </c>
      <c r="X9" s="51">
        <v>268</v>
      </c>
      <c r="Y9" s="51">
        <v>30</v>
      </c>
      <c r="Z9" s="51">
        <v>277</v>
      </c>
      <c r="AA9" s="51">
        <v>30</v>
      </c>
      <c r="AB9" s="51">
        <v>300</v>
      </c>
      <c r="AC9" s="51">
        <v>30</v>
      </c>
      <c r="AD9" s="51">
        <v>259</v>
      </c>
      <c r="AE9" s="51">
        <v>30</v>
      </c>
      <c r="AF9" s="51">
        <v>269</v>
      </c>
      <c r="AG9" s="51">
        <v>30</v>
      </c>
      <c r="AH9" s="51">
        <v>258</v>
      </c>
      <c r="AI9" s="51">
        <v>30</v>
      </c>
      <c r="AJ9" s="51"/>
      <c r="AK9" s="51"/>
      <c r="AL9" s="52"/>
      <c r="AM9" s="52"/>
      <c r="AN9" s="52"/>
      <c r="AO9" s="52"/>
      <c r="AP9" s="52"/>
      <c r="AQ9" s="52"/>
      <c r="AR9" s="52"/>
      <c r="AS9" s="52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1" ht="12" customHeight="1" x14ac:dyDescent="0.2">
      <c r="A10" s="55"/>
      <c r="B10" s="12">
        <v>2</v>
      </c>
      <c r="C10" s="6" t="s">
        <v>113</v>
      </c>
      <c r="D10" s="6" t="s">
        <v>120</v>
      </c>
      <c r="E10" s="8">
        <v>1925</v>
      </c>
      <c r="F10" s="18">
        <v>1967</v>
      </c>
      <c r="G10" s="18"/>
      <c r="H10" s="8">
        <f t="shared" si="0"/>
        <v>2596</v>
      </c>
      <c r="I10" s="13">
        <f t="shared" si="1"/>
        <v>255</v>
      </c>
      <c r="J10" s="13">
        <f t="shared" si="2"/>
        <v>6743</v>
      </c>
      <c r="K10" s="49">
        <f t="shared" ref="K10:K20" si="4">(E10+F10+G10+H10)/27</f>
        <v>240.2962962962963</v>
      </c>
      <c r="L10" s="13">
        <f t="shared" si="3"/>
        <v>155</v>
      </c>
      <c r="M10" s="53"/>
      <c r="N10" s="51">
        <v>202</v>
      </c>
      <c r="O10" s="51"/>
      <c r="P10" s="51">
        <v>254</v>
      </c>
      <c r="Q10" s="51">
        <v>30</v>
      </c>
      <c r="R10" s="51">
        <v>205</v>
      </c>
      <c r="S10" s="51">
        <v>30</v>
      </c>
      <c r="T10" s="51">
        <v>244</v>
      </c>
      <c r="U10" s="51">
        <v>30</v>
      </c>
      <c r="V10" s="51">
        <v>248</v>
      </c>
      <c r="W10" s="51">
        <v>30</v>
      </c>
      <c r="X10" s="51">
        <v>256</v>
      </c>
      <c r="Y10" s="51">
        <v>30</v>
      </c>
      <c r="Z10" s="51">
        <v>214</v>
      </c>
      <c r="AA10" s="51">
        <v>15</v>
      </c>
      <c r="AB10" s="51">
        <v>244</v>
      </c>
      <c r="AC10" s="51">
        <v>30</v>
      </c>
      <c r="AD10" s="51">
        <v>247</v>
      </c>
      <c r="AE10" s="51">
        <v>30</v>
      </c>
      <c r="AF10" s="51">
        <v>213</v>
      </c>
      <c r="AG10" s="51"/>
      <c r="AH10" s="51">
        <v>269</v>
      </c>
      <c r="AI10" s="51">
        <v>30</v>
      </c>
      <c r="AJ10" s="51"/>
      <c r="AK10" s="51"/>
      <c r="AL10" s="52"/>
      <c r="AM10" s="52"/>
      <c r="AN10" s="52"/>
      <c r="AO10" s="52"/>
      <c r="AP10" s="52"/>
      <c r="AQ10" s="52"/>
      <c r="AR10" s="52"/>
      <c r="AS10" s="52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</row>
    <row r="11" spans="1:81" ht="12" customHeight="1" x14ac:dyDescent="0.2">
      <c r="A11" s="55"/>
      <c r="B11" s="12">
        <v>3</v>
      </c>
      <c r="C11" s="6" t="s">
        <v>81</v>
      </c>
      <c r="D11" s="6" t="s">
        <v>59</v>
      </c>
      <c r="E11" s="8">
        <v>1929</v>
      </c>
      <c r="F11" s="18">
        <v>1829</v>
      </c>
      <c r="G11" s="18"/>
      <c r="H11" s="8">
        <f t="shared" si="0"/>
        <v>2620</v>
      </c>
      <c r="I11" s="13">
        <f t="shared" si="1"/>
        <v>210</v>
      </c>
      <c r="J11" s="13">
        <f t="shared" si="2"/>
        <v>6588</v>
      </c>
      <c r="K11" s="49">
        <f t="shared" si="4"/>
        <v>236.22222222222223</v>
      </c>
      <c r="L11" s="13">
        <f t="shared" si="3"/>
        <v>0</v>
      </c>
      <c r="M11" s="53"/>
      <c r="N11" s="51">
        <v>232</v>
      </c>
      <c r="O11" s="51"/>
      <c r="P11" s="51">
        <v>258</v>
      </c>
      <c r="Q11" s="51">
        <v>30</v>
      </c>
      <c r="R11" s="51">
        <v>279</v>
      </c>
      <c r="S11" s="51">
        <v>30</v>
      </c>
      <c r="T11" s="51">
        <v>230</v>
      </c>
      <c r="U11" s="51"/>
      <c r="V11" s="51">
        <v>255</v>
      </c>
      <c r="W11" s="51">
        <v>30</v>
      </c>
      <c r="X11" s="51">
        <v>276</v>
      </c>
      <c r="Y11" s="51">
        <v>30</v>
      </c>
      <c r="Z11" s="51">
        <v>185</v>
      </c>
      <c r="AA11" s="51"/>
      <c r="AB11" s="51">
        <v>267</v>
      </c>
      <c r="AC11" s="51">
        <v>30</v>
      </c>
      <c r="AD11" s="51">
        <v>216</v>
      </c>
      <c r="AE11" s="51"/>
      <c r="AF11" s="51">
        <v>208</v>
      </c>
      <c r="AG11" s="51">
        <v>30</v>
      </c>
      <c r="AH11" s="51">
        <v>214</v>
      </c>
      <c r="AI11" s="51">
        <v>30</v>
      </c>
      <c r="AJ11" s="51"/>
      <c r="AK11" s="51"/>
      <c r="AL11" s="52"/>
      <c r="AM11" s="52"/>
      <c r="AN11" s="52"/>
      <c r="AO11" s="52"/>
      <c r="AP11" s="52"/>
      <c r="AQ11" s="52"/>
      <c r="AR11" s="52"/>
      <c r="AS11" s="52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1" ht="12" customHeight="1" x14ac:dyDescent="0.2">
      <c r="A12" s="55"/>
      <c r="B12" s="12">
        <v>4</v>
      </c>
      <c r="C12" s="6" t="s">
        <v>108</v>
      </c>
      <c r="D12" s="6" t="s">
        <v>67</v>
      </c>
      <c r="E12" s="8">
        <v>1789</v>
      </c>
      <c r="F12" s="18">
        <v>1987</v>
      </c>
      <c r="G12" s="18"/>
      <c r="H12" s="8">
        <f t="shared" si="0"/>
        <v>2570</v>
      </c>
      <c r="I12" s="13">
        <f t="shared" si="1"/>
        <v>180</v>
      </c>
      <c r="J12" s="13">
        <f t="shared" si="2"/>
        <v>6526</v>
      </c>
      <c r="K12" s="49">
        <f t="shared" si="4"/>
        <v>235.03703703703704</v>
      </c>
      <c r="L12" s="13">
        <f t="shared" si="3"/>
        <v>-62</v>
      </c>
      <c r="M12" s="53"/>
      <c r="N12" s="51">
        <v>225</v>
      </c>
      <c r="O12" s="51"/>
      <c r="P12" s="51">
        <v>234</v>
      </c>
      <c r="Q12" s="51">
        <v>30</v>
      </c>
      <c r="R12" s="51">
        <v>254</v>
      </c>
      <c r="S12" s="51">
        <v>30</v>
      </c>
      <c r="T12" s="51">
        <v>279</v>
      </c>
      <c r="U12" s="51">
        <v>30</v>
      </c>
      <c r="V12" s="51">
        <v>217</v>
      </c>
      <c r="W12" s="51"/>
      <c r="X12" s="51">
        <v>202</v>
      </c>
      <c r="Y12" s="51"/>
      <c r="Z12" s="51">
        <v>207</v>
      </c>
      <c r="AA12" s="51"/>
      <c r="AB12" s="51">
        <v>269</v>
      </c>
      <c r="AC12" s="51">
        <v>30</v>
      </c>
      <c r="AD12" s="51">
        <v>236</v>
      </c>
      <c r="AE12" s="51">
        <v>30</v>
      </c>
      <c r="AF12" s="51">
        <v>245</v>
      </c>
      <c r="AG12" s="51">
        <v>30</v>
      </c>
      <c r="AH12" s="51">
        <v>202</v>
      </c>
      <c r="AI12" s="51"/>
      <c r="AJ12" s="51"/>
      <c r="AK12" s="51"/>
      <c r="AL12" s="52"/>
      <c r="AM12" s="52"/>
      <c r="AN12" s="52"/>
      <c r="AO12" s="52"/>
      <c r="AP12" s="52"/>
      <c r="AQ12" s="52"/>
      <c r="AR12" s="52"/>
      <c r="AS12" s="52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1" ht="12" customHeight="1" x14ac:dyDescent="0.2">
      <c r="A13" s="55"/>
      <c r="B13" s="12">
        <v>5</v>
      </c>
      <c r="C13" s="6" t="s">
        <v>37</v>
      </c>
      <c r="D13" s="6" t="s">
        <v>114</v>
      </c>
      <c r="E13" s="8">
        <v>1909</v>
      </c>
      <c r="F13" s="18">
        <v>1804</v>
      </c>
      <c r="G13" s="18"/>
      <c r="H13" s="8">
        <f t="shared" si="0"/>
        <v>2609</v>
      </c>
      <c r="I13" s="13">
        <f t="shared" si="1"/>
        <v>195</v>
      </c>
      <c r="J13" s="13">
        <f t="shared" si="2"/>
        <v>6517</v>
      </c>
      <c r="K13" s="49">
        <f t="shared" si="4"/>
        <v>234.14814814814815</v>
      </c>
      <c r="L13" s="13">
        <f t="shared" si="3"/>
        <v>-71</v>
      </c>
      <c r="M13" s="53"/>
      <c r="N13" s="51">
        <v>245</v>
      </c>
      <c r="O13" s="51"/>
      <c r="P13" s="51">
        <v>200</v>
      </c>
      <c r="Q13" s="51"/>
      <c r="R13" s="51">
        <v>268</v>
      </c>
      <c r="S13" s="51">
        <v>30</v>
      </c>
      <c r="T13" s="51">
        <v>232</v>
      </c>
      <c r="U13" s="51">
        <v>30</v>
      </c>
      <c r="V13" s="51">
        <v>216</v>
      </c>
      <c r="W13" s="51"/>
      <c r="X13" s="51">
        <v>185</v>
      </c>
      <c r="Y13" s="51"/>
      <c r="Z13" s="51">
        <v>256</v>
      </c>
      <c r="AA13" s="51">
        <v>30</v>
      </c>
      <c r="AB13" s="51">
        <v>259</v>
      </c>
      <c r="AC13" s="51">
        <v>30</v>
      </c>
      <c r="AD13" s="51">
        <v>267</v>
      </c>
      <c r="AE13" s="51">
        <v>30</v>
      </c>
      <c r="AF13" s="51">
        <v>258</v>
      </c>
      <c r="AG13" s="51">
        <v>30</v>
      </c>
      <c r="AH13" s="51">
        <v>223</v>
      </c>
      <c r="AI13" s="51">
        <v>15</v>
      </c>
      <c r="AJ13" s="51"/>
      <c r="AK13" s="51"/>
      <c r="AL13" s="52"/>
      <c r="AM13" s="52"/>
      <c r="AN13" s="52"/>
      <c r="AO13" s="52"/>
      <c r="AP13" s="52"/>
      <c r="AQ13" s="52"/>
      <c r="AR13" s="52"/>
      <c r="AS13" s="52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1" ht="12" customHeight="1" x14ac:dyDescent="0.2">
      <c r="A14" s="55"/>
      <c r="B14" s="12">
        <v>6</v>
      </c>
      <c r="C14" s="6" t="s">
        <v>78</v>
      </c>
      <c r="D14" s="6" t="s">
        <v>62</v>
      </c>
      <c r="E14" s="13">
        <v>1900</v>
      </c>
      <c r="F14" s="18">
        <v>1877</v>
      </c>
      <c r="G14" s="18"/>
      <c r="H14" s="8">
        <f t="shared" si="0"/>
        <v>2532</v>
      </c>
      <c r="I14" s="13">
        <f t="shared" si="1"/>
        <v>135</v>
      </c>
      <c r="J14" s="13">
        <f t="shared" si="2"/>
        <v>6444</v>
      </c>
      <c r="K14" s="49">
        <f t="shared" si="4"/>
        <v>233.66666666666666</v>
      </c>
      <c r="L14" s="13">
        <f t="shared" si="3"/>
        <v>-144</v>
      </c>
      <c r="M14" s="53"/>
      <c r="N14" s="51">
        <v>211</v>
      </c>
      <c r="O14" s="51"/>
      <c r="P14" s="51">
        <v>195</v>
      </c>
      <c r="Q14" s="51"/>
      <c r="R14" s="51">
        <v>245</v>
      </c>
      <c r="S14" s="51">
        <v>30</v>
      </c>
      <c r="T14" s="51">
        <v>254</v>
      </c>
      <c r="U14" s="51"/>
      <c r="V14" s="51">
        <v>240</v>
      </c>
      <c r="W14" s="51">
        <v>30</v>
      </c>
      <c r="X14" s="51">
        <v>234</v>
      </c>
      <c r="Y14" s="51">
        <v>30</v>
      </c>
      <c r="Z14" s="51">
        <v>214</v>
      </c>
      <c r="AA14" s="51">
        <v>15</v>
      </c>
      <c r="AB14" s="51">
        <v>225</v>
      </c>
      <c r="AC14" s="51"/>
      <c r="AD14" s="51">
        <v>232</v>
      </c>
      <c r="AE14" s="51"/>
      <c r="AF14" s="51">
        <v>245</v>
      </c>
      <c r="AG14" s="51"/>
      <c r="AH14" s="51">
        <v>237</v>
      </c>
      <c r="AI14" s="51">
        <v>30</v>
      </c>
      <c r="AJ14" s="51"/>
      <c r="AK14" s="51"/>
      <c r="AL14" s="52"/>
      <c r="AM14" s="52"/>
      <c r="AN14" s="52"/>
      <c r="AO14" s="52"/>
      <c r="AP14" s="52"/>
      <c r="AQ14" s="52"/>
      <c r="AR14" s="52"/>
      <c r="AS14" s="52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1:81" ht="12" customHeight="1" x14ac:dyDescent="0.2">
      <c r="A15" s="55"/>
      <c r="B15" s="12">
        <v>7</v>
      </c>
      <c r="C15" s="6" t="s">
        <v>79</v>
      </c>
      <c r="D15" s="6" t="s">
        <v>54</v>
      </c>
      <c r="E15" s="8">
        <v>1866</v>
      </c>
      <c r="F15" s="18">
        <v>1843</v>
      </c>
      <c r="G15" s="18"/>
      <c r="H15" s="8">
        <f t="shared" si="0"/>
        <v>2588</v>
      </c>
      <c r="I15" s="13">
        <f t="shared" si="1"/>
        <v>135</v>
      </c>
      <c r="J15" s="13">
        <f t="shared" si="2"/>
        <v>6432</v>
      </c>
      <c r="K15" s="49">
        <f t="shared" si="4"/>
        <v>233.22222222222223</v>
      </c>
      <c r="L15" s="13">
        <f t="shared" si="3"/>
        <v>-156</v>
      </c>
      <c r="M15" s="53"/>
      <c r="N15" s="51">
        <v>269</v>
      </c>
      <c r="O15" s="51"/>
      <c r="P15" s="51">
        <v>258</v>
      </c>
      <c r="Q15" s="30">
        <v>30</v>
      </c>
      <c r="R15" s="51">
        <v>232</v>
      </c>
      <c r="S15" s="51"/>
      <c r="T15" s="51">
        <v>296</v>
      </c>
      <c r="U15" s="51">
        <v>30</v>
      </c>
      <c r="V15" s="51">
        <v>228</v>
      </c>
      <c r="W15" s="51">
        <v>30</v>
      </c>
      <c r="X15" s="51">
        <v>216</v>
      </c>
      <c r="Y15" s="51">
        <v>30</v>
      </c>
      <c r="Z15" s="51">
        <v>236</v>
      </c>
      <c r="AA15" s="51"/>
      <c r="AB15" s="51">
        <v>196</v>
      </c>
      <c r="AC15" s="51"/>
      <c r="AD15" s="51">
        <v>234</v>
      </c>
      <c r="AE15" s="51"/>
      <c r="AF15" s="51">
        <v>200</v>
      </c>
      <c r="AG15" s="51"/>
      <c r="AH15" s="51">
        <v>223</v>
      </c>
      <c r="AI15" s="51">
        <v>15</v>
      </c>
      <c r="AJ15" s="51"/>
      <c r="AK15" s="51"/>
      <c r="AL15" s="52"/>
      <c r="AM15" s="52"/>
      <c r="AN15" s="52"/>
      <c r="AO15" s="52"/>
      <c r="AP15" s="52"/>
      <c r="AQ15" s="52"/>
      <c r="AR15" s="52"/>
      <c r="AS15" s="52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1" ht="12" customHeight="1" x14ac:dyDescent="0.2">
      <c r="A16" s="55"/>
      <c r="B16" s="12">
        <v>8</v>
      </c>
      <c r="C16" s="6" t="s">
        <v>83</v>
      </c>
      <c r="D16" s="6" t="s">
        <v>116</v>
      </c>
      <c r="E16" s="8">
        <v>1870</v>
      </c>
      <c r="F16" s="18">
        <v>1998</v>
      </c>
      <c r="G16" s="18"/>
      <c r="H16" s="8">
        <f t="shared" si="0"/>
        <v>2436</v>
      </c>
      <c r="I16" s="13">
        <f t="shared" si="1"/>
        <v>120</v>
      </c>
      <c r="J16" s="13">
        <f t="shared" si="2"/>
        <v>6424</v>
      </c>
      <c r="K16" s="49">
        <f t="shared" si="4"/>
        <v>233.4814814814815</v>
      </c>
      <c r="L16" s="13">
        <f t="shared" si="3"/>
        <v>-164</v>
      </c>
      <c r="M16" s="53"/>
      <c r="N16" s="51">
        <v>229</v>
      </c>
      <c r="O16" s="51">
        <v>30</v>
      </c>
      <c r="P16" s="51">
        <v>181</v>
      </c>
      <c r="Q16" s="51"/>
      <c r="R16" s="51">
        <v>198</v>
      </c>
      <c r="S16" s="51"/>
      <c r="T16" s="51">
        <v>258</v>
      </c>
      <c r="U16" s="51">
        <v>30</v>
      </c>
      <c r="V16" s="51">
        <v>198</v>
      </c>
      <c r="W16" s="51"/>
      <c r="X16" s="51">
        <v>234</v>
      </c>
      <c r="Y16" s="51">
        <v>30</v>
      </c>
      <c r="Z16" s="51">
        <v>227</v>
      </c>
      <c r="AA16" s="51"/>
      <c r="AB16" s="51">
        <v>227</v>
      </c>
      <c r="AC16" s="51"/>
      <c r="AD16" s="51">
        <v>234</v>
      </c>
      <c r="AE16" s="51">
        <v>30</v>
      </c>
      <c r="AF16" s="51">
        <v>217</v>
      </c>
      <c r="AG16" s="51"/>
      <c r="AH16" s="51">
        <v>233</v>
      </c>
      <c r="AI16" s="51"/>
      <c r="AJ16" s="51"/>
      <c r="AK16" s="51"/>
      <c r="AL16" s="52"/>
      <c r="AM16" s="52"/>
      <c r="AN16" s="52"/>
      <c r="AO16" s="52"/>
      <c r="AP16" s="52"/>
      <c r="AQ16" s="52"/>
      <c r="AR16" s="52"/>
      <c r="AS16" s="52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ht="12" customHeight="1" x14ac:dyDescent="0.2">
      <c r="A17" s="55"/>
      <c r="B17" s="12">
        <v>9</v>
      </c>
      <c r="C17" s="6" t="s">
        <v>77</v>
      </c>
      <c r="D17" s="6" t="s">
        <v>114</v>
      </c>
      <c r="E17" s="8">
        <v>1845</v>
      </c>
      <c r="F17" s="18">
        <v>1917</v>
      </c>
      <c r="G17" s="18"/>
      <c r="H17" s="8">
        <f t="shared" si="0"/>
        <v>2492</v>
      </c>
      <c r="I17" s="13">
        <f t="shared" si="1"/>
        <v>150</v>
      </c>
      <c r="J17" s="13">
        <f t="shared" si="2"/>
        <v>6404</v>
      </c>
      <c r="K17" s="49">
        <f t="shared" si="4"/>
        <v>231.62962962962962</v>
      </c>
      <c r="L17" s="13">
        <f t="shared" si="3"/>
        <v>-184</v>
      </c>
      <c r="M17" s="53"/>
      <c r="N17" s="51">
        <v>279</v>
      </c>
      <c r="O17" s="51">
        <v>30</v>
      </c>
      <c r="P17" s="51">
        <v>213</v>
      </c>
      <c r="Q17" s="51">
        <v>30</v>
      </c>
      <c r="R17" s="51">
        <v>197</v>
      </c>
      <c r="S17" s="51"/>
      <c r="T17" s="51">
        <v>212</v>
      </c>
      <c r="U17" s="51"/>
      <c r="V17" s="51">
        <v>224</v>
      </c>
      <c r="W17" s="51"/>
      <c r="X17" s="51">
        <v>165</v>
      </c>
      <c r="Y17" s="51"/>
      <c r="Z17" s="51">
        <v>279</v>
      </c>
      <c r="AA17" s="51">
        <v>30</v>
      </c>
      <c r="AB17" s="51">
        <v>216</v>
      </c>
      <c r="AC17" s="51">
        <v>30</v>
      </c>
      <c r="AD17" s="51">
        <v>235</v>
      </c>
      <c r="AE17" s="51"/>
      <c r="AF17" s="51">
        <v>243</v>
      </c>
      <c r="AG17" s="51">
        <v>30</v>
      </c>
      <c r="AH17" s="51">
        <v>229</v>
      </c>
      <c r="AI17" s="51"/>
      <c r="AJ17" s="51"/>
      <c r="AK17" s="51"/>
      <c r="AL17" s="52"/>
      <c r="AM17" s="52"/>
      <c r="AN17" s="52"/>
      <c r="AO17" s="52"/>
      <c r="AP17" s="52"/>
      <c r="AQ17" s="52"/>
      <c r="AR17" s="52"/>
      <c r="AS17" s="52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</row>
    <row r="18" spans="1:80" ht="12" customHeight="1" x14ac:dyDescent="0.2">
      <c r="A18" s="55"/>
      <c r="B18" s="12">
        <v>10</v>
      </c>
      <c r="C18" s="6" t="s">
        <v>76</v>
      </c>
      <c r="D18" s="6" t="s">
        <v>59</v>
      </c>
      <c r="E18" s="8">
        <v>1888</v>
      </c>
      <c r="F18" s="18">
        <v>1776</v>
      </c>
      <c r="G18" s="18"/>
      <c r="H18" s="8">
        <f t="shared" si="0"/>
        <v>2512</v>
      </c>
      <c r="I18" s="13">
        <f t="shared" si="1"/>
        <v>150</v>
      </c>
      <c r="J18" s="13">
        <f t="shared" si="2"/>
        <v>6326</v>
      </c>
      <c r="K18" s="49">
        <f t="shared" si="4"/>
        <v>228.74074074074073</v>
      </c>
      <c r="L18" s="13">
        <f t="shared" si="3"/>
        <v>-262</v>
      </c>
      <c r="M18" s="53"/>
      <c r="N18" s="51">
        <v>244</v>
      </c>
      <c r="O18" s="51">
        <v>30</v>
      </c>
      <c r="P18" s="51">
        <v>192</v>
      </c>
      <c r="Q18" s="51"/>
      <c r="R18" s="51">
        <v>200</v>
      </c>
      <c r="S18" s="51"/>
      <c r="T18" s="51">
        <v>207</v>
      </c>
      <c r="U18" s="51"/>
      <c r="V18" s="51">
        <v>259</v>
      </c>
      <c r="W18" s="51"/>
      <c r="X18" s="51">
        <v>225</v>
      </c>
      <c r="Y18" s="51"/>
      <c r="Z18" s="51">
        <v>237</v>
      </c>
      <c r="AA18" s="51">
        <v>30</v>
      </c>
      <c r="AB18" s="51">
        <v>246</v>
      </c>
      <c r="AC18" s="51"/>
      <c r="AD18" s="51">
        <v>233</v>
      </c>
      <c r="AE18" s="51">
        <v>30</v>
      </c>
      <c r="AF18" s="51">
        <v>234</v>
      </c>
      <c r="AG18" s="51">
        <v>30</v>
      </c>
      <c r="AH18" s="51">
        <v>235</v>
      </c>
      <c r="AI18" s="51">
        <v>30</v>
      </c>
      <c r="AJ18" s="51"/>
      <c r="AK18" s="51"/>
      <c r="AL18" s="52"/>
      <c r="AM18" s="52"/>
      <c r="AN18" s="52"/>
      <c r="AO18" s="52"/>
      <c r="AP18" s="52"/>
      <c r="AQ18" s="52"/>
      <c r="AR18" s="52"/>
      <c r="AS18" s="52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spans="1:80" ht="12" customHeight="1" x14ac:dyDescent="0.2">
      <c r="A19" s="55"/>
      <c r="B19" s="12">
        <v>11</v>
      </c>
      <c r="C19" s="6" t="s">
        <v>60</v>
      </c>
      <c r="D19" s="6" t="s">
        <v>61</v>
      </c>
      <c r="E19" s="8">
        <v>1809</v>
      </c>
      <c r="F19" s="18">
        <v>2000</v>
      </c>
      <c r="G19" s="18"/>
      <c r="H19" s="8">
        <f t="shared" si="0"/>
        <v>2413</v>
      </c>
      <c r="I19" s="13">
        <f t="shared" si="1"/>
        <v>60</v>
      </c>
      <c r="J19" s="13">
        <f t="shared" si="2"/>
        <v>6282</v>
      </c>
      <c r="K19" s="49">
        <f t="shared" si="4"/>
        <v>230.44444444444446</v>
      </c>
      <c r="L19" s="13">
        <f t="shared" si="3"/>
        <v>-306</v>
      </c>
      <c r="M19" s="53"/>
      <c r="N19" s="51">
        <v>247</v>
      </c>
      <c r="O19" s="51">
        <v>30</v>
      </c>
      <c r="P19" s="51">
        <v>224</v>
      </c>
      <c r="Q19" s="51"/>
      <c r="R19" s="51">
        <v>236</v>
      </c>
      <c r="S19" s="51"/>
      <c r="T19" s="51">
        <v>205</v>
      </c>
      <c r="U19" s="51"/>
      <c r="V19" s="51">
        <v>220</v>
      </c>
      <c r="W19" s="51">
        <v>30</v>
      </c>
      <c r="X19" s="51">
        <v>190</v>
      </c>
      <c r="Y19" s="51"/>
      <c r="Z19" s="51">
        <v>189</v>
      </c>
      <c r="AA19" s="51"/>
      <c r="AB19" s="51">
        <v>212</v>
      </c>
      <c r="AC19" s="51"/>
      <c r="AD19" s="51">
        <v>265</v>
      </c>
      <c r="AE19" s="51"/>
      <c r="AF19" s="51">
        <v>190</v>
      </c>
      <c r="AG19" s="51"/>
      <c r="AH19" s="51">
        <v>235</v>
      </c>
      <c r="AI19" s="51"/>
      <c r="AJ19" s="51"/>
      <c r="AK19" s="51"/>
      <c r="AL19" s="52"/>
      <c r="AM19" s="52"/>
      <c r="AN19" s="52"/>
      <c r="AO19" s="52"/>
      <c r="AP19" s="52"/>
      <c r="AQ19" s="52"/>
      <c r="AR19" s="52"/>
      <c r="AS19" s="52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ht="12" customHeight="1" x14ac:dyDescent="0.2">
      <c r="A20" s="55"/>
      <c r="B20" s="12">
        <v>12</v>
      </c>
      <c r="C20" s="6" t="s">
        <v>53</v>
      </c>
      <c r="D20" s="6" t="s">
        <v>50</v>
      </c>
      <c r="E20" s="8">
        <v>1857</v>
      </c>
      <c r="F20" s="18">
        <v>1821</v>
      </c>
      <c r="G20" s="18"/>
      <c r="H20" s="8">
        <f t="shared" si="0"/>
        <v>2454</v>
      </c>
      <c r="I20" s="13">
        <f t="shared" si="1"/>
        <v>120</v>
      </c>
      <c r="J20" s="13">
        <f t="shared" si="2"/>
        <v>6252</v>
      </c>
      <c r="K20" s="49">
        <f t="shared" si="4"/>
        <v>227.11111111111111</v>
      </c>
      <c r="L20" s="13">
        <f t="shared" si="3"/>
        <v>-336</v>
      </c>
      <c r="M20" s="53"/>
      <c r="N20" s="51">
        <v>279</v>
      </c>
      <c r="O20" s="51">
        <v>30</v>
      </c>
      <c r="P20" s="51">
        <v>227</v>
      </c>
      <c r="Q20" s="51">
        <v>30</v>
      </c>
      <c r="R20" s="51">
        <v>248</v>
      </c>
      <c r="S20" s="51">
        <v>30</v>
      </c>
      <c r="T20" s="51">
        <v>212</v>
      </c>
      <c r="U20" s="51"/>
      <c r="V20" s="51">
        <v>191</v>
      </c>
      <c r="W20" s="51"/>
      <c r="X20" s="51">
        <v>203</v>
      </c>
      <c r="Y20" s="51"/>
      <c r="Z20" s="51">
        <v>238</v>
      </c>
      <c r="AA20" s="51">
        <v>30</v>
      </c>
      <c r="AB20" s="51">
        <v>205</v>
      </c>
      <c r="AC20" s="51"/>
      <c r="AD20" s="51">
        <v>256</v>
      </c>
      <c r="AE20" s="51"/>
      <c r="AF20" s="51">
        <v>205</v>
      </c>
      <c r="AG20" s="51"/>
      <c r="AH20" s="51">
        <v>190</v>
      </c>
      <c r="AI20" s="51"/>
      <c r="AJ20" s="51"/>
      <c r="AK20" s="51"/>
      <c r="AL20" s="52"/>
      <c r="AM20" s="52"/>
      <c r="AN20" s="52"/>
      <c r="AO20" s="52"/>
      <c r="AP20" s="52"/>
      <c r="AQ20" s="52"/>
      <c r="AR20" s="52"/>
      <c r="AS20" s="52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ht="12" customHeight="1" x14ac:dyDescent="0.2">
      <c r="A21" s="55"/>
      <c r="B21" s="12"/>
      <c r="C21" s="6"/>
      <c r="D21" s="33"/>
      <c r="E21" s="8"/>
      <c r="F21" s="18"/>
      <c r="G21" s="18"/>
      <c r="H21" s="8"/>
      <c r="I21" s="13"/>
      <c r="J21" s="13"/>
      <c r="K21" s="49"/>
      <c r="L21" s="13"/>
      <c r="M21" s="53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2"/>
      <c r="AM21" s="52"/>
      <c r="AN21" s="52"/>
      <c r="AO21" s="52"/>
      <c r="AP21" s="52"/>
      <c r="AQ21" s="52"/>
      <c r="AR21" s="52"/>
      <c r="AS21" s="52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ht="12" customHeight="1" x14ac:dyDescent="0.2">
      <c r="A22" s="55"/>
      <c r="B22" s="12"/>
      <c r="C22" s="6"/>
      <c r="D22" s="6"/>
      <c r="E22" s="8"/>
      <c r="F22" s="18"/>
      <c r="G22" s="18"/>
      <c r="H22" s="8"/>
      <c r="I22" s="13"/>
      <c r="J22" s="13"/>
      <c r="K22" s="49"/>
      <c r="L22" s="13"/>
      <c r="M22" s="53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2"/>
      <c r="AM22" s="52"/>
      <c r="AN22" s="52"/>
      <c r="AO22" s="52"/>
      <c r="AP22" s="52"/>
      <c r="AQ22" s="52"/>
      <c r="AR22" s="52"/>
      <c r="AS22" s="52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ht="12" customHeight="1" x14ac:dyDescent="0.2">
      <c r="A23" s="55"/>
      <c r="B23" s="12"/>
      <c r="C23" s="6"/>
      <c r="D23" s="6"/>
      <c r="E23" s="8"/>
      <c r="F23" s="18"/>
      <c r="G23" s="18"/>
      <c r="H23" s="8"/>
      <c r="I23" s="13"/>
      <c r="J23" s="13"/>
      <c r="K23" s="49"/>
      <c r="L23" s="13"/>
      <c r="M23" s="53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2"/>
      <c r="AM23" s="52"/>
      <c r="AN23" s="52"/>
      <c r="AO23" s="52"/>
      <c r="AP23" s="52"/>
      <c r="AQ23" s="52"/>
      <c r="AR23" s="52"/>
      <c r="AS23" s="52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ht="12" customHeight="1" x14ac:dyDescent="0.2">
      <c r="A24" s="55"/>
      <c r="B24" s="12"/>
      <c r="C24" s="6"/>
      <c r="D24" s="6"/>
      <c r="E24" s="13"/>
      <c r="F24" s="18"/>
      <c r="G24" s="18"/>
      <c r="H24" s="8"/>
      <c r="I24" s="13"/>
      <c r="J24" s="13"/>
      <c r="K24" s="49"/>
      <c r="L24" s="13"/>
      <c r="M24" s="53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2"/>
      <c r="AM24" s="52"/>
      <c r="AN24" s="52"/>
      <c r="AO24" s="52"/>
      <c r="AP24" s="52"/>
      <c r="AQ24" s="52"/>
      <c r="AR24" s="52"/>
      <c r="AS24" s="52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ht="12" customHeight="1" x14ac:dyDescent="0.2">
      <c r="A25" s="55"/>
      <c r="B25" s="12"/>
      <c r="C25" s="16"/>
      <c r="D25" s="16"/>
      <c r="E25" s="18"/>
      <c r="F25" s="18"/>
      <c r="G25" s="18"/>
      <c r="H25" s="8"/>
      <c r="I25" s="13"/>
      <c r="J25" s="13"/>
      <c r="K25" s="13"/>
      <c r="L25" s="49"/>
      <c r="M25" s="53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2"/>
      <c r="AM25" s="52"/>
      <c r="AN25" s="52"/>
      <c r="AO25" s="52"/>
      <c r="AP25" s="52"/>
      <c r="AQ25" s="52"/>
      <c r="AR25" s="52"/>
      <c r="AS25" s="52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ht="12" customHeight="1" x14ac:dyDescent="0.2">
      <c r="A26" s="55"/>
      <c r="B26" s="12"/>
      <c r="C26" s="16"/>
      <c r="D26" s="16"/>
      <c r="E26" s="18"/>
      <c r="F26" s="18"/>
      <c r="G26" s="18"/>
      <c r="H26" s="8"/>
      <c r="I26" s="13"/>
      <c r="J26" s="13"/>
      <c r="K26" s="13"/>
      <c r="L26" s="49"/>
      <c r="M26" s="53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2"/>
      <c r="AM26" s="52"/>
      <c r="AN26" s="52"/>
      <c r="AO26" s="52"/>
      <c r="AP26" s="52"/>
      <c r="AQ26" s="52"/>
      <c r="AR26" s="52"/>
      <c r="AS26" s="52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ht="12" customHeight="1" x14ac:dyDescent="0.2">
      <c r="A27" s="55"/>
      <c r="B27" s="37"/>
      <c r="C27" s="6"/>
      <c r="D27" s="6"/>
      <c r="E27" s="7"/>
      <c r="F27" s="8"/>
      <c r="G27" s="8"/>
      <c r="H27" s="8"/>
      <c r="I27" s="13"/>
      <c r="J27" s="8"/>
      <c r="K27" s="8"/>
      <c r="L27" s="8"/>
      <c r="M27" s="41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9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ht="13.5" customHeight="1" x14ac:dyDescent="0.2">
      <c r="A28" s="55"/>
      <c r="B28" s="56"/>
      <c r="C28" s="6"/>
      <c r="D28" s="6"/>
      <c r="E28" s="8"/>
      <c r="F28" s="7"/>
      <c r="G28" s="8"/>
      <c r="H28" s="8"/>
      <c r="I28" s="32"/>
      <c r="J28" s="8"/>
      <c r="K28" s="8"/>
      <c r="L28" s="8"/>
      <c r="M28" s="41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80" ht="12" customHeight="1" x14ac:dyDescent="0.2">
      <c r="A29" s="55"/>
      <c r="B29" s="56"/>
      <c r="C29" s="6"/>
      <c r="D29" s="12"/>
      <c r="E29" s="42"/>
      <c r="F29" s="8"/>
      <c r="G29" s="8"/>
      <c r="H29" s="8"/>
      <c r="I29" s="8"/>
      <c r="J29" s="8"/>
      <c r="K29" s="8"/>
      <c r="L29" s="8"/>
      <c r="M29" s="41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80" ht="12" customHeight="1" x14ac:dyDescent="0.2">
      <c r="A30" s="55"/>
      <c r="B30" s="56"/>
      <c r="C30" s="6"/>
      <c r="D30" s="57"/>
      <c r="E30" s="42"/>
      <c r="F30" s="8"/>
      <c r="G30" s="8"/>
      <c r="H30" s="8"/>
      <c r="I30" s="8"/>
      <c r="J30" s="8"/>
      <c r="K30" s="8"/>
      <c r="L30" s="8"/>
      <c r="M30" s="41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80" ht="12" customHeight="1" x14ac:dyDescent="0.2">
      <c r="A31" s="55"/>
      <c r="B31" s="56"/>
      <c r="C31" s="14"/>
      <c r="D31" s="37"/>
      <c r="E31" s="42"/>
      <c r="F31" s="8"/>
      <c r="G31" s="8"/>
      <c r="H31" s="8"/>
      <c r="I31" s="8"/>
      <c r="J31" s="8"/>
      <c r="K31" s="8"/>
      <c r="L31" s="8"/>
      <c r="M31" s="41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80" ht="12" customHeight="1" x14ac:dyDescent="0.2">
      <c r="A32" s="55"/>
      <c r="B32" s="56"/>
      <c r="C32" s="6"/>
      <c r="D32" s="12"/>
      <c r="E32" s="42"/>
      <c r="F32" s="8"/>
      <c r="G32" s="8"/>
      <c r="H32" s="8"/>
      <c r="I32" s="8"/>
      <c r="J32" s="8"/>
      <c r="K32" s="8"/>
      <c r="L32" s="8"/>
      <c r="M32" s="41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ht="13.5" customHeight="1" x14ac:dyDescent="0.2">
      <c r="A33" s="55"/>
      <c r="B33" s="56"/>
      <c r="C33" s="6"/>
      <c r="D33" s="12"/>
      <c r="E33" s="42"/>
      <c r="F33" s="8"/>
      <c r="G33" s="8"/>
      <c r="H33" s="8"/>
      <c r="I33" s="8"/>
      <c r="J33" s="8"/>
      <c r="K33" s="8"/>
      <c r="L33" s="8"/>
      <c r="M33" s="41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ht="12" customHeight="1" x14ac:dyDescent="0.2">
      <c r="A34" s="55"/>
      <c r="B34" s="56"/>
      <c r="C34" s="6"/>
      <c r="D34" s="12"/>
      <c r="E34" s="42"/>
      <c r="F34" s="8"/>
      <c r="G34" s="8"/>
      <c r="H34" s="8"/>
      <c r="I34" s="8"/>
      <c r="J34" s="8"/>
      <c r="K34" s="8"/>
      <c r="L34" s="8"/>
      <c r="M34" s="41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ht="12" customHeight="1" x14ac:dyDescent="0.2">
      <c r="A35" s="55"/>
      <c r="B35" s="56"/>
      <c r="C35" s="6"/>
      <c r="D35" s="12"/>
      <c r="E35" s="42"/>
      <c r="F35" s="8"/>
      <c r="G35" s="8"/>
      <c r="H35" s="8"/>
      <c r="I35" s="8"/>
      <c r="J35" s="8"/>
      <c r="K35" s="8"/>
      <c r="L35" s="8"/>
      <c r="M35" s="41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ht="12" customHeight="1" x14ac:dyDescent="0.2">
      <c r="A36" s="55"/>
      <c r="B36" s="56"/>
      <c r="C36" s="14"/>
      <c r="D36" s="37"/>
      <c r="E36" s="42"/>
      <c r="F36" s="8"/>
      <c r="G36" s="8"/>
      <c r="H36" s="8"/>
      <c r="I36" s="8"/>
      <c r="J36" s="8"/>
      <c r="K36" s="8"/>
      <c r="L36" s="8"/>
      <c r="M36" s="41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ht="12" customHeight="1" x14ac:dyDescent="0.2">
      <c r="A37" s="55"/>
      <c r="B37" s="56"/>
      <c r="C37" s="6"/>
      <c r="D37" s="8"/>
      <c r="E37" s="42"/>
      <c r="F37" s="8"/>
      <c r="G37" s="8"/>
      <c r="H37" s="8"/>
      <c r="I37" s="8"/>
      <c r="J37" s="8"/>
      <c r="K37" s="8"/>
      <c r="L37" s="8"/>
      <c r="M37" s="41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ht="14.25" customHeight="1" x14ac:dyDescent="0.2">
      <c r="A38" s="55"/>
      <c r="B38" s="56"/>
      <c r="C38" s="6"/>
      <c r="D38" s="8"/>
      <c r="E38" s="42"/>
      <c r="F38" s="8"/>
      <c r="G38" s="8"/>
      <c r="H38" s="8"/>
      <c r="I38" s="8"/>
      <c r="J38" s="8"/>
      <c r="K38" s="8"/>
      <c r="L38" s="8"/>
      <c r="M38" s="41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ht="12" customHeight="1" x14ac:dyDescent="0.2">
      <c r="A39" s="55"/>
      <c r="B39" s="56"/>
      <c r="C39" s="6"/>
      <c r="D39" s="6"/>
      <c r="E39" s="42"/>
      <c r="F39" s="8"/>
      <c r="G39" s="8"/>
      <c r="H39" s="8"/>
      <c r="I39" s="8"/>
      <c r="J39" s="8"/>
      <c r="K39" s="8"/>
      <c r="L39" s="8"/>
      <c r="M39" s="4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ht="12" customHeight="1" x14ac:dyDescent="0.2">
      <c r="A40" s="55"/>
      <c r="B40" s="56"/>
      <c r="C40" s="6"/>
      <c r="D40" s="6"/>
      <c r="E40" s="42"/>
      <c r="F40" s="8"/>
      <c r="G40" s="8"/>
      <c r="H40" s="8"/>
      <c r="I40" s="32"/>
      <c r="J40" s="8"/>
      <c r="K40" s="8"/>
      <c r="L40" s="8"/>
      <c r="M40" s="41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ht="12" customHeight="1" x14ac:dyDescent="0.2">
      <c r="A41" s="55"/>
      <c r="B41" s="56"/>
      <c r="C41" s="6"/>
      <c r="D41" s="6"/>
      <c r="E41" s="42"/>
      <c r="F41" s="8"/>
      <c r="G41" s="8"/>
      <c r="H41" s="8"/>
      <c r="I41" s="32"/>
      <c r="J41" s="8"/>
      <c r="K41" s="8"/>
      <c r="L41" s="8"/>
      <c r="M41" s="41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12" customHeight="1" x14ac:dyDescent="0.2">
      <c r="A42" s="55"/>
      <c r="B42" s="22"/>
      <c r="C42" s="16"/>
      <c r="D42" s="16"/>
      <c r="E42" s="18"/>
      <c r="F42" s="18"/>
      <c r="G42" s="18"/>
      <c r="H42" s="18"/>
      <c r="I42" s="58"/>
      <c r="J42" s="18"/>
      <c r="K42" s="18"/>
      <c r="L42" s="18"/>
      <c r="M42" s="41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1:34" ht="12" customHeight="1" x14ac:dyDescent="0.2">
      <c r="A43" s="55"/>
      <c r="B43" s="22"/>
      <c r="C43" s="16"/>
      <c r="D43" s="16"/>
      <c r="E43" s="18"/>
      <c r="F43" s="18"/>
      <c r="G43" s="18"/>
      <c r="H43" s="18"/>
      <c r="I43" s="58"/>
      <c r="J43" s="18"/>
      <c r="K43" s="18"/>
      <c r="L43" s="18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</sheetData>
  <sortState xmlns:xlrd2="http://schemas.microsoft.com/office/spreadsheetml/2017/richdata2" ref="C9:AI20">
    <sortCondition descending="1" ref="J9:J20"/>
  </sortState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webPublishItems count="3">
    <webPublishItem id="30530" divId="Miesten finaali 2004_30530" sourceType="range" sourceRef="A1:AS24" destinationFile="D:\Lahti-Bowling\Kotisivut\MiestenSM\Tulokset\RoundRobin.htm"/>
    <webPublishItem id="21869" divId="Miesten finaali 2004_21869" sourceType="range" sourceRef="A1:AS25" destinationFile="D:\Lahti-Bowling\Kotisivut\MiestenSM\Tulokset\RoundRobin.htm"/>
    <webPublishItem id="11743" divId="Miesten finaali 2004_11743" sourceType="range" sourceRef="A26:L42" destinationFile="D:\Lahti-Bowling\Kotisivut\MiestenSM\Tulokset\Mitalit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89"/>
  <sheetViews>
    <sheetView tabSelected="1" workbookViewId="0">
      <selection activeCell="N22" sqref="N22"/>
    </sheetView>
  </sheetViews>
  <sheetFormatPr defaultColWidth="8.85546875" defaultRowHeight="12.75" x14ac:dyDescent="0.2"/>
  <cols>
    <col min="1" max="1" width="2.140625" style="73" customWidth="1"/>
    <col min="2" max="2" width="3.7109375" style="88" customWidth="1"/>
    <col min="3" max="3" width="16.5703125" style="73" bestFit="1" customWidth="1"/>
    <col min="4" max="4" width="18.140625" style="73" customWidth="1"/>
    <col min="5" max="5" width="5.85546875" style="76" customWidth="1"/>
    <col min="6" max="6" width="5.85546875" style="51" customWidth="1"/>
    <col min="7" max="8" width="5.140625" style="51" customWidth="1"/>
    <col min="9" max="9" width="6.85546875" style="89" customWidth="1"/>
    <col min="10" max="10" width="5.5703125" style="90" customWidth="1"/>
    <col min="11" max="11" width="2.5703125" style="75" customWidth="1"/>
    <col min="12" max="13" width="4.140625" style="75" customWidth="1"/>
    <col min="14" max="27" width="3.5703125" style="75" customWidth="1"/>
    <col min="28" max="37" width="3.5703125" style="81" customWidth="1"/>
    <col min="38" max="38" width="3.28515625" style="82" customWidth="1"/>
    <col min="39" max="41" width="3.28515625" style="73" customWidth="1"/>
    <col min="42" max="42" width="8" style="73" customWidth="1"/>
    <col min="43" max="45" width="3.28515625" style="73" customWidth="1"/>
    <col min="46" max="48" width="4.85546875" style="73" customWidth="1"/>
    <col min="49" max="16384" width="8.85546875" style="73"/>
  </cols>
  <sheetData>
    <row r="1" spans="1:37" ht="30" customHeight="1" x14ac:dyDescent="0.35">
      <c r="A1" s="69" t="s">
        <v>0</v>
      </c>
      <c r="B1" s="22"/>
      <c r="C1" s="78"/>
      <c r="D1" s="78"/>
      <c r="E1" s="61"/>
      <c r="F1" s="79"/>
      <c r="G1" s="79"/>
      <c r="H1" s="79"/>
      <c r="I1" s="61"/>
      <c r="J1" s="80"/>
      <c r="K1" s="79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37" ht="13.5" customHeight="1" x14ac:dyDescent="0.2">
      <c r="B2" s="22"/>
      <c r="C2" s="78"/>
      <c r="D2" s="78"/>
      <c r="E2" s="61"/>
      <c r="F2" s="79"/>
      <c r="G2" s="79"/>
      <c r="H2" s="79"/>
      <c r="I2" s="61"/>
      <c r="J2" s="80"/>
      <c r="K2" s="79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37" ht="21" customHeight="1" x14ac:dyDescent="0.3">
      <c r="A3" s="5" t="s">
        <v>73</v>
      </c>
      <c r="B3" s="22"/>
      <c r="C3" s="78"/>
      <c r="D3" s="78"/>
      <c r="E3" s="61"/>
      <c r="F3" s="79"/>
      <c r="G3" s="79"/>
      <c r="H3" s="79"/>
      <c r="I3" s="61"/>
      <c r="J3" s="80"/>
      <c r="K3" s="79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spans="1:37" ht="12.75" customHeight="1" x14ac:dyDescent="0.2">
      <c r="A4" s="16"/>
      <c r="B4" s="22"/>
      <c r="C4" s="16"/>
      <c r="D4" s="16"/>
      <c r="E4" s="17"/>
      <c r="F4" s="8"/>
      <c r="G4" s="8"/>
      <c r="H4" s="8"/>
      <c r="I4" s="83"/>
      <c r="J4" s="20"/>
      <c r="K4" s="18"/>
    </row>
    <row r="5" spans="1:37" ht="12.75" customHeight="1" x14ac:dyDescent="0.25">
      <c r="A5" s="16"/>
      <c r="B5" s="84" t="s">
        <v>44</v>
      </c>
      <c r="C5" s="43"/>
      <c r="D5" s="43"/>
      <c r="E5" s="85"/>
      <c r="F5" s="44"/>
      <c r="G5" s="44"/>
      <c r="H5" s="44"/>
      <c r="I5" s="86"/>
      <c r="J5" s="87"/>
      <c r="K5" s="18"/>
    </row>
    <row r="6" spans="1:37" ht="12.75" customHeight="1" x14ac:dyDescent="0.25">
      <c r="A6" s="16"/>
      <c r="B6" s="84"/>
      <c r="C6" s="43"/>
      <c r="D6" s="43"/>
      <c r="E6" s="85"/>
      <c r="F6" s="44"/>
      <c r="G6" s="44"/>
      <c r="H6" s="44"/>
      <c r="I6" s="86"/>
      <c r="J6" s="87"/>
      <c r="K6" s="18"/>
      <c r="L6" s="31"/>
      <c r="M6" s="31"/>
      <c r="N6" s="31"/>
      <c r="O6" s="31"/>
    </row>
    <row r="7" spans="1:37" s="52" customFormat="1" ht="17.25" customHeight="1" x14ac:dyDescent="0.2">
      <c r="A7" s="16"/>
      <c r="B7" s="40"/>
      <c r="C7" s="91"/>
      <c r="D7" s="91"/>
      <c r="E7" s="17" t="s">
        <v>27</v>
      </c>
      <c r="F7" s="17" t="s">
        <v>27</v>
      </c>
      <c r="G7" s="17" t="s">
        <v>135</v>
      </c>
      <c r="H7" s="17" t="s">
        <v>38</v>
      </c>
      <c r="I7" s="21" t="s">
        <v>1</v>
      </c>
      <c r="J7" s="54" t="s">
        <v>36</v>
      </c>
      <c r="K7" s="8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</row>
    <row r="8" spans="1:37" s="52" customFormat="1" ht="16.5" customHeight="1" x14ac:dyDescent="0.2">
      <c r="A8" s="6"/>
      <c r="B8" s="12" t="s">
        <v>2</v>
      </c>
      <c r="C8" s="6" t="s">
        <v>84</v>
      </c>
      <c r="D8" s="6" t="s">
        <v>59</v>
      </c>
      <c r="E8" s="8">
        <v>1848</v>
      </c>
      <c r="F8" s="18">
        <v>1956</v>
      </c>
      <c r="G8" s="8">
        <v>2873</v>
      </c>
      <c r="H8" s="8">
        <v>270</v>
      </c>
      <c r="I8" s="13">
        <f>SUM(E8:H8)</f>
        <v>6947</v>
      </c>
      <c r="J8" s="49">
        <f>(E8+F8+G8)/27</f>
        <v>247.2962962962963</v>
      </c>
      <c r="K8" s="8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7" s="52" customFormat="1" ht="16.5" customHeight="1" x14ac:dyDescent="0.2">
      <c r="A9" s="6"/>
      <c r="B9" s="12" t="s">
        <v>3</v>
      </c>
      <c r="C9" s="6" t="s">
        <v>113</v>
      </c>
      <c r="D9" s="6" t="s">
        <v>120</v>
      </c>
      <c r="E9" s="8">
        <v>1925</v>
      </c>
      <c r="F9" s="18">
        <v>1967</v>
      </c>
      <c r="G9" s="8">
        <v>2596</v>
      </c>
      <c r="H9" s="8">
        <v>255</v>
      </c>
      <c r="I9" s="13">
        <f>SUM(E9:H9)</f>
        <v>6743</v>
      </c>
      <c r="J9" s="49">
        <f t="shared" ref="J9:J10" si="0">(E9+F9+G9)/27</f>
        <v>240.2962962962963</v>
      </c>
      <c r="K9" s="8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s="52" customFormat="1" ht="16.5" customHeight="1" x14ac:dyDescent="0.2">
      <c r="A10" s="6"/>
      <c r="B10" s="12" t="s">
        <v>4</v>
      </c>
      <c r="C10" s="6" t="s">
        <v>81</v>
      </c>
      <c r="D10" s="6" t="s">
        <v>59</v>
      </c>
      <c r="E10" s="8">
        <v>1929</v>
      </c>
      <c r="F10" s="18">
        <v>1829</v>
      </c>
      <c r="G10" s="8">
        <v>2620</v>
      </c>
      <c r="H10" s="8">
        <v>210</v>
      </c>
      <c r="I10" s="13">
        <f>SUM(E10:H10)</f>
        <v>6588</v>
      </c>
      <c r="J10" s="49">
        <f t="shared" si="0"/>
        <v>236.22222222222223</v>
      </c>
      <c r="K10" s="8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s="52" customFormat="1" ht="16.5" customHeight="1" x14ac:dyDescent="0.2">
      <c r="A11" s="6"/>
      <c r="B11" s="12" t="s">
        <v>39</v>
      </c>
      <c r="C11" s="6"/>
      <c r="D11" s="6"/>
      <c r="E11" s="13"/>
      <c r="F11" s="8"/>
      <c r="G11" s="8"/>
      <c r="H11" s="8"/>
      <c r="I11" s="13"/>
      <c r="J11" s="49"/>
      <c r="K11" s="8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1:37" s="52" customFormat="1" ht="16.5" customHeight="1" x14ac:dyDescent="0.2">
      <c r="A12" s="6"/>
      <c r="B12" s="12" t="s">
        <v>5</v>
      </c>
      <c r="C12" s="6" t="s">
        <v>108</v>
      </c>
      <c r="D12" s="6" t="s">
        <v>67</v>
      </c>
      <c r="E12" s="8">
        <v>1789</v>
      </c>
      <c r="F12" s="18">
        <v>1987</v>
      </c>
      <c r="G12" s="8">
        <v>2570</v>
      </c>
      <c r="H12" s="8">
        <v>180</v>
      </c>
      <c r="I12" s="13">
        <f>SUM(E12:H12)</f>
        <v>6526</v>
      </c>
      <c r="J12" s="49">
        <f>(E12+F12+G12)/27</f>
        <v>235.03703703703704</v>
      </c>
      <c r="K12" s="8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</row>
    <row r="13" spans="1:37" s="52" customFormat="1" ht="16.5" customHeight="1" x14ac:dyDescent="0.2">
      <c r="A13" s="6"/>
      <c r="B13" s="12" t="s">
        <v>6</v>
      </c>
      <c r="C13" s="6" t="s">
        <v>37</v>
      </c>
      <c r="D13" s="6" t="s">
        <v>114</v>
      </c>
      <c r="E13" s="8">
        <v>1909</v>
      </c>
      <c r="F13" s="18">
        <v>1804</v>
      </c>
      <c r="G13" s="8">
        <v>2609</v>
      </c>
      <c r="H13" s="8">
        <v>195</v>
      </c>
      <c r="I13" s="13">
        <f>SUM(E13:H13)</f>
        <v>6517</v>
      </c>
      <c r="J13" s="49">
        <f t="shared" ref="J13:J20" si="1">(E13+F13+G13)/27</f>
        <v>234.14814814814815</v>
      </c>
      <c r="K13" s="8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</row>
    <row r="14" spans="1:37" s="52" customFormat="1" ht="16.5" customHeight="1" x14ac:dyDescent="0.2">
      <c r="A14" s="6"/>
      <c r="B14" s="12" t="s">
        <v>7</v>
      </c>
      <c r="C14" s="6" t="s">
        <v>78</v>
      </c>
      <c r="D14" s="6" t="s">
        <v>62</v>
      </c>
      <c r="E14" s="13">
        <v>1900</v>
      </c>
      <c r="F14" s="18">
        <v>1877</v>
      </c>
      <c r="G14" s="8">
        <v>2532</v>
      </c>
      <c r="H14" s="8">
        <v>135</v>
      </c>
      <c r="I14" s="13">
        <f t="shared" ref="I14:I20" si="2">SUM(E14:H14)</f>
        <v>6444</v>
      </c>
      <c r="J14" s="49">
        <f t="shared" si="1"/>
        <v>233.66666666666666</v>
      </c>
      <c r="K14" s="8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</row>
    <row r="15" spans="1:37" s="52" customFormat="1" ht="16.5" customHeight="1" x14ac:dyDescent="0.2">
      <c r="A15" s="6"/>
      <c r="B15" s="12" t="s">
        <v>8</v>
      </c>
      <c r="C15" s="6" t="s">
        <v>79</v>
      </c>
      <c r="D15" s="6" t="s">
        <v>54</v>
      </c>
      <c r="E15" s="8">
        <v>1866</v>
      </c>
      <c r="F15" s="18">
        <v>1843</v>
      </c>
      <c r="G15" s="8">
        <v>2588</v>
      </c>
      <c r="H15" s="8">
        <v>135</v>
      </c>
      <c r="I15" s="13">
        <f t="shared" si="2"/>
        <v>6432</v>
      </c>
      <c r="J15" s="49">
        <f t="shared" si="1"/>
        <v>233.22222222222223</v>
      </c>
      <c r="K15" s="8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</row>
    <row r="16" spans="1:37" s="52" customFormat="1" ht="16.5" customHeight="1" x14ac:dyDescent="0.2">
      <c r="A16" s="6"/>
      <c r="B16" s="12" t="s">
        <v>9</v>
      </c>
      <c r="C16" s="6" t="s">
        <v>83</v>
      </c>
      <c r="D16" s="6" t="s">
        <v>116</v>
      </c>
      <c r="E16" s="8">
        <v>1870</v>
      </c>
      <c r="F16" s="18">
        <v>1998</v>
      </c>
      <c r="G16" s="8">
        <v>2436</v>
      </c>
      <c r="H16" s="8">
        <v>120</v>
      </c>
      <c r="I16" s="13">
        <f t="shared" si="2"/>
        <v>6424</v>
      </c>
      <c r="J16" s="49">
        <f t="shared" si="1"/>
        <v>233.4814814814815</v>
      </c>
      <c r="K16" s="8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</row>
    <row r="17" spans="1:37" s="52" customFormat="1" ht="16.5" customHeight="1" x14ac:dyDescent="0.2">
      <c r="A17" s="6"/>
      <c r="B17" s="12" t="s">
        <v>10</v>
      </c>
      <c r="C17" s="6" t="s">
        <v>77</v>
      </c>
      <c r="D17" s="6" t="s">
        <v>114</v>
      </c>
      <c r="E17" s="8">
        <v>1845</v>
      </c>
      <c r="F17" s="18">
        <v>1917</v>
      </c>
      <c r="G17" s="8">
        <v>2492</v>
      </c>
      <c r="H17" s="8">
        <v>150</v>
      </c>
      <c r="I17" s="13">
        <f t="shared" si="2"/>
        <v>6404</v>
      </c>
      <c r="J17" s="49">
        <f t="shared" si="1"/>
        <v>231.62962962962962</v>
      </c>
      <c r="K17" s="8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</row>
    <row r="18" spans="1:37" s="52" customFormat="1" ht="16.5" customHeight="1" x14ac:dyDescent="0.2">
      <c r="A18" s="6"/>
      <c r="B18" s="12" t="s">
        <v>11</v>
      </c>
      <c r="C18" s="6" t="s">
        <v>76</v>
      </c>
      <c r="D18" s="6" t="s">
        <v>59</v>
      </c>
      <c r="E18" s="8">
        <v>1888</v>
      </c>
      <c r="F18" s="18">
        <v>1776</v>
      </c>
      <c r="G18" s="8">
        <v>2512</v>
      </c>
      <c r="H18" s="8">
        <v>150</v>
      </c>
      <c r="I18" s="13">
        <f t="shared" si="2"/>
        <v>6326</v>
      </c>
      <c r="J18" s="49">
        <f t="shared" si="1"/>
        <v>228.74074074074073</v>
      </c>
      <c r="K18" s="8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</row>
    <row r="19" spans="1:37" s="52" customFormat="1" ht="16.5" customHeight="1" x14ac:dyDescent="0.2">
      <c r="A19" s="6"/>
      <c r="B19" s="12" t="s">
        <v>12</v>
      </c>
      <c r="C19" s="6" t="s">
        <v>60</v>
      </c>
      <c r="D19" s="6" t="s">
        <v>61</v>
      </c>
      <c r="E19" s="8">
        <v>1809</v>
      </c>
      <c r="F19" s="18">
        <v>2000</v>
      </c>
      <c r="G19" s="8">
        <v>2413</v>
      </c>
      <c r="H19" s="8">
        <v>60</v>
      </c>
      <c r="I19" s="13">
        <f t="shared" si="2"/>
        <v>6282</v>
      </c>
      <c r="J19" s="49">
        <f t="shared" si="1"/>
        <v>230.44444444444446</v>
      </c>
      <c r="K19" s="8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</row>
    <row r="20" spans="1:37" s="52" customFormat="1" ht="16.5" customHeight="1" x14ac:dyDescent="0.2">
      <c r="A20" s="6"/>
      <c r="B20" s="12" t="s">
        <v>13</v>
      </c>
      <c r="C20" s="6" t="s">
        <v>53</v>
      </c>
      <c r="D20" s="6" t="s">
        <v>50</v>
      </c>
      <c r="E20" s="8">
        <v>1857</v>
      </c>
      <c r="F20" s="18">
        <v>1821</v>
      </c>
      <c r="G20" s="8">
        <v>2454</v>
      </c>
      <c r="H20" s="8">
        <v>120</v>
      </c>
      <c r="I20" s="13">
        <f t="shared" si="2"/>
        <v>6252</v>
      </c>
      <c r="J20" s="49">
        <f t="shared" si="1"/>
        <v>227.11111111111111</v>
      </c>
      <c r="K20" s="8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</row>
    <row r="21" spans="1:37" s="52" customFormat="1" ht="16.5" customHeight="1" x14ac:dyDescent="0.2">
      <c r="A21" s="6"/>
      <c r="B21" s="12"/>
      <c r="C21" s="6"/>
      <c r="D21" s="6"/>
      <c r="E21" s="8"/>
      <c r="F21" s="18"/>
      <c r="G21" s="8"/>
      <c r="H21" s="8"/>
      <c r="I21" s="13"/>
      <c r="J21" s="49"/>
      <c r="K21" s="8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1:37" s="52" customFormat="1" ht="16.5" customHeight="1" x14ac:dyDescent="0.3">
      <c r="A22" s="102" t="s">
        <v>144</v>
      </c>
      <c r="B22" s="12"/>
      <c r="C22" s="6"/>
      <c r="D22" s="6"/>
      <c r="E22" s="8"/>
      <c r="F22" s="18"/>
      <c r="G22" s="8"/>
      <c r="H22" s="8"/>
      <c r="I22" s="13"/>
      <c r="J22" s="49"/>
      <c r="K22" s="8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</row>
    <row r="23" spans="1:37" s="52" customFormat="1" ht="16.5" customHeight="1" x14ac:dyDescent="0.2">
      <c r="A23" s="6"/>
      <c r="B23" s="12"/>
      <c r="C23" s="6"/>
      <c r="D23" s="6"/>
      <c r="E23" s="7"/>
      <c r="F23" s="18"/>
      <c r="G23" s="18"/>
      <c r="H23" s="18"/>
      <c r="I23" s="17"/>
      <c r="J23" s="92"/>
      <c r="K23" s="8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</row>
    <row r="24" spans="1:37" s="52" customFormat="1" ht="16.5" customHeight="1" x14ac:dyDescent="0.2">
      <c r="A24" s="6"/>
      <c r="B24" s="12" t="s">
        <v>18</v>
      </c>
      <c r="C24" s="6"/>
      <c r="D24" s="6"/>
      <c r="E24" s="7"/>
      <c r="F24" s="18"/>
      <c r="G24" s="18"/>
      <c r="H24" s="18"/>
      <c r="I24" s="17"/>
      <c r="J24" s="92"/>
      <c r="K24" s="8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</row>
    <row r="25" spans="1:37" s="52" customFormat="1" ht="16.5" customHeight="1" x14ac:dyDescent="0.2">
      <c r="B25" s="93"/>
      <c r="E25" s="89"/>
      <c r="F25" s="75"/>
      <c r="G25" s="75"/>
      <c r="H25" s="75"/>
      <c r="I25" s="76"/>
      <c r="J25" s="94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</row>
    <row r="26" spans="1:37" s="52" customFormat="1" ht="16.5" customHeight="1" x14ac:dyDescent="0.2">
      <c r="B26" s="88" t="s">
        <v>136</v>
      </c>
      <c r="D26" s="73" t="s">
        <v>139</v>
      </c>
      <c r="E26" s="89"/>
      <c r="F26" s="75"/>
      <c r="G26" s="75"/>
      <c r="H26" s="75"/>
      <c r="I26" s="76"/>
      <c r="J26" s="94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s="52" customFormat="1" ht="16.5" customHeight="1" x14ac:dyDescent="0.2">
      <c r="B27" s="93"/>
      <c r="D27" s="73" t="s">
        <v>141</v>
      </c>
      <c r="E27" s="89"/>
      <c r="F27" s="75"/>
      <c r="G27" s="75"/>
      <c r="H27" s="75"/>
      <c r="I27" s="76"/>
      <c r="J27" s="94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s="52" customFormat="1" ht="16.5" customHeight="1" x14ac:dyDescent="0.2">
      <c r="B28" s="93"/>
      <c r="D28" s="73" t="s">
        <v>140</v>
      </c>
      <c r="E28" s="89"/>
      <c r="F28" s="75"/>
      <c r="G28" s="75"/>
      <c r="H28" s="75"/>
      <c r="I28" s="76"/>
      <c r="J28" s="94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  <row r="29" spans="1:37" s="52" customFormat="1" ht="16.5" customHeight="1" x14ac:dyDescent="0.2">
      <c r="B29" s="93"/>
      <c r="D29" s="73"/>
      <c r="E29" s="89"/>
      <c r="F29" s="75"/>
      <c r="G29" s="75"/>
      <c r="H29" s="75"/>
      <c r="I29" s="76"/>
      <c r="J29" s="94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</row>
    <row r="30" spans="1:37" s="52" customFormat="1" ht="16.5" customHeight="1" x14ac:dyDescent="0.2">
      <c r="B30" s="93" t="s">
        <v>40</v>
      </c>
      <c r="D30" s="73"/>
      <c r="E30" s="89"/>
      <c r="F30" s="75"/>
      <c r="G30" s="75"/>
      <c r="H30" s="75"/>
      <c r="I30" s="76"/>
      <c r="J30" s="94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</row>
    <row r="31" spans="1:37" s="52" customFormat="1" ht="16.5" customHeight="1" x14ac:dyDescent="0.2">
      <c r="B31" s="93"/>
      <c r="D31" s="73"/>
      <c r="E31" s="89"/>
      <c r="F31" s="75"/>
      <c r="G31" s="75"/>
      <c r="H31" s="75"/>
      <c r="I31" s="76"/>
      <c r="J31" s="94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</row>
    <row r="32" spans="1:37" s="52" customFormat="1" ht="16.5" customHeight="1" x14ac:dyDescent="0.2">
      <c r="B32" s="88" t="s">
        <v>137</v>
      </c>
      <c r="D32" s="73" t="s">
        <v>142</v>
      </c>
      <c r="E32" s="89"/>
      <c r="F32" s="75"/>
      <c r="G32" s="75"/>
      <c r="H32" s="75"/>
      <c r="I32" s="76"/>
      <c r="J32" s="94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</row>
    <row r="33" spans="2:37" s="52" customFormat="1" ht="16.5" customHeight="1" x14ac:dyDescent="0.2">
      <c r="B33" s="93"/>
      <c r="D33" s="73" t="s">
        <v>143</v>
      </c>
      <c r="E33" s="89"/>
      <c r="F33" s="75"/>
      <c r="G33" s="75"/>
      <c r="H33" s="75"/>
      <c r="I33" s="76"/>
      <c r="J33" s="94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</row>
    <row r="34" spans="2:37" s="52" customFormat="1" ht="16.5" customHeight="1" x14ac:dyDescent="0.2">
      <c r="B34" s="93"/>
      <c r="D34" s="73" t="s">
        <v>138</v>
      </c>
      <c r="E34" s="89"/>
      <c r="F34" s="75"/>
      <c r="G34" s="75"/>
      <c r="H34" s="75"/>
      <c r="I34" s="76"/>
      <c r="J34" s="94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2:37" s="52" customFormat="1" ht="16.5" customHeight="1" x14ac:dyDescent="0.2">
      <c r="B35" s="93"/>
      <c r="E35" s="89"/>
      <c r="F35" s="75"/>
      <c r="G35" s="75"/>
      <c r="H35" s="75"/>
      <c r="I35" s="76"/>
      <c r="J35" s="94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2:37" s="52" customFormat="1" ht="16.5" customHeight="1" x14ac:dyDescent="0.25">
      <c r="B36" s="96" t="s">
        <v>41</v>
      </c>
      <c r="C36" s="97"/>
      <c r="D36" s="97" t="s">
        <v>84</v>
      </c>
      <c r="E36" s="89"/>
      <c r="F36" s="75"/>
      <c r="G36" s="75"/>
      <c r="H36" s="75"/>
      <c r="I36" s="76"/>
      <c r="J36" s="94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</row>
    <row r="37" spans="2:37" s="52" customFormat="1" ht="16.5" customHeight="1" x14ac:dyDescent="0.25">
      <c r="B37" s="96" t="s">
        <v>42</v>
      </c>
      <c r="C37" s="97"/>
      <c r="D37" s="97" t="s">
        <v>113</v>
      </c>
      <c r="E37" s="89"/>
      <c r="F37" s="75"/>
      <c r="G37" s="75"/>
      <c r="H37" s="75"/>
      <c r="I37" s="76"/>
      <c r="J37" s="94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</row>
    <row r="38" spans="2:37" s="52" customFormat="1" ht="16.5" customHeight="1" x14ac:dyDescent="0.25">
      <c r="B38" s="96" t="s">
        <v>43</v>
      </c>
      <c r="C38" s="97"/>
      <c r="D38" s="97" t="s">
        <v>81</v>
      </c>
      <c r="E38" s="89"/>
      <c r="F38" s="75"/>
      <c r="G38" s="75"/>
      <c r="H38" s="75"/>
      <c r="I38" s="76"/>
      <c r="J38" s="94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2:37" s="52" customFormat="1" ht="16.5" customHeight="1" x14ac:dyDescent="0.2">
      <c r="B39" s="93"/>
      <c r="E39" s="89"/>
      <c r="F39" s="75"/>
      <c r="G39" s="75"/>
      <c r="H39" s="75"/>
      <c r="I39" s="76"/>
      <c r="J39" s="94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2:37" s="52" customFormat="1" ht="16.5" customHeight="1" x14ac:dyDescent="0.2">
      <c r="B40" s="93"/>
      <c r="E40" s="89"/>
      <c r="F40" s="75"/>
      <c r="G40" s="75"/>
      <c r="H40" s="75"/>
      <c r="I40" s="76"/>
      <c r="J40" s="94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2:37" s="52" customFormat="1" ht="16.5" customHeight="1" x14ac:dyDescent="0.2">
      <c r="B41" s="93"/>
      <c r="E41" s="89"/>
      <c r="F41" s="75"/>
      <c r="G41" s="75"/>
      <c r="H41" s="75"/>
      <c r="I41" s="76"/>
      <c r="J41" s="94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2:37" s="52" customFormat="1" x14ac:dyDescent="0.2">
      <c r="B42" s="93"/>
      <c r="E42" s="89"/>
      <c r="F42" s="75"/>
      <c r="G42" s="75"/>
      <c r="H42" s="75"/>
      <c r="I42" s="76"/>
      <c r="J42" s="94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2:37" s="52" customFormat="1" x14ac:dyDescent="0.2">
      <c r="B43" s="93"/>
      <c r="E43" s="89"/>
      <c r="F43" s="75"/>
      <c r="G43" s="75"/>
      <c r="H43" s="75"/>
      <c r="I43" s="76"/>
      <c r="J43" s="94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</row>
    <row r="44" spans="2:37" s="52" customFormat="1" x14ac:dyDescent="0.2">
      <c r="B44" s="93"/>
      <c r="E44" s="89"/>
      <c r="F44" s="75"/>
      <c r="G44" s="75"/>
      <c r="H44" s="75"/>
      <c r="I44" s="76"/>
      <c r="J44" s="94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</row>
    <row r="45" spans="2:37" s="52" customFormat="1" x14ac:dyDescent="0.2">
      <c r="B45" s="93"/>
      <c r="E45" s="89"/>
      <c r="F45" s="75"/>
      <c r="G45" s="75"/>
      <c r="H45" s="75"/>
      <c r="I45" s="76"/>
      <c r="J45" s="94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</row>
    <row r="46" spans="2:37" s="52" customFormat="1" x14ac:dyDescent="0.2">
      <c r="B46" s="93"/>
      <c r="E46" s="89"/>
      <c r="F46" s="75"/>
      <c r="G46" s="75"/>
      <c r="H46" s="75"/>
      <c r="I46" s="76"/>
      <c r="J46" s="94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</row>
    <row r="47" spans="2:37" s="52" customFormat="1" x14ac:dyDescent="0.2">
      <c r="B47" s="93"/>
      <c r="E47" s="89"/>
      <c r="F47" s="75"/>
      <c r="G47" s="75"/>
      <c r="H47" s="75"/>
      <c r="I47" s="76"/>
      <c r="J47" s="94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</row>
    <row r="48" spans="2:37" s="52" customFormat="1" x14ac:dyDescent="0.2">
      <c r="B48" s="93"/>
      <c r="E48" s="89"/>
      <c r="F48" s="75"/>
      <c r="G48" s="75"/>
      <c r="H48" s="75"/>
      <c r="I48" s="76"/>
      <c r="J48" s="94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</row>
    <row r="49" spans="2:37" s="52" customFormat="1" x14ac:dyDescent="0.2">
      <c r="B49" s="93"/>
      <c r="E49" s="89"/>
      <c r="F49" s="75"/>
      <c r="G49" s="75"/>
      <c r="H49" s="75"/>
      <c r="I49" s="76"/>
      <c r="J49" s="94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</row>
    <row r="50" spans="2:37" s="52" customFormat="1" x14ac:dyDescent="0.2">
      <c r="B50" s="93"/>
      <c r="E50" s="89"/>
      <c r="F50" s="75"/>
      <c r="G50" s="75"/>
      <c r="H50" s="75"/>
      <c r="I50" s="76"/>
      <c r="J50" s="94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</row>
    <row r="51" spans="2:37" s="52" customFormat="1" x14ac:dyDescent="0.2">
      <c r="B51" s="93"/>
      <c r="E51" s="89"/>
      <c r="F51" s="75"/>
      <c r="G51" s="75"/>
      <c r="H51" s="75"/>
      <c r="I51" s="76"/>
      <c r="J51" s="94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</row>
    <row r="52" spans="2:37" s="52" customFormat="1" x14ac:dyDescent="0.2">
      <c r="B52" s="93"/>
      <c r="E52" s="89"/>
      <c r="F52" s="75"/>
      <c r="G52" s="75"/>
      <c r="H52" s="75"/>
      <c r="I52" s="76"/>
      <c r="J52" s="94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</row>
    <row r="53" spans="2:37" s="52" customFormat="1" x14ac:dyDescent="0.2">
      <c r="B53" s="93"/>
      <c r="E53" s="89"/>
      <c r="F53" s="75"/>
      <c r="G53" s="75"/>
      <c r="H53" s="75"/>
      <c r="I53" s="76"/>
      <c r="J53" s="94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</row>
    <row r="54" spans="2:37" s="52" customFormat="1" x14ac:dyDescent="0.2">
      <c r="B54" s="93"/>
      <c r="E54" s="89"/>
      <c r="F54" s="75"/>
      <c r="G54" s="75"/>
      <c r="H54" s="75"/>
      <c r="I54" s="76"/>
      <c r="J54" s="94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</row>
    <row r="55" spans="2:37" s="52" customFormat="1" x14ac:dyDescent="0.2">
      <c r="B55" s="93"/>
      <c r="E55" s="89"/>
      <c r="F55" s="75"/>
      <c r="G55" s="75"/>
      <c r="H55" s="75"/>
      <c r="I55" s="76"/>
      <c r="J55" s="94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</row>
    <row r="56" spans="2:37" s="52" customFormat="1" x14ac:dyDescent="0.2">
      <c r="B56" s="93"/>
      <c r="E56" s="89"/>
      <c r="F56" s="75"/>
      <c r="G56" s="75"/>
      <c r="H56" s="75"/>
      <c r="I56" s="76"/>
      <c r="J56" s="94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</row>
    <row r="57" spans="2:37" s="52" customFormat="1" x14ac:dyDescent="0.2">
      <c r="B57" s="93"/>
      <c r="E57" s="89"/>
      <c r="F57" s="75"/>
      <c r="G57" s="75"/>
      <c r="H57" s="75"/>
      <c r="I57" s="76"/>
      <c r="J57" s="94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</row>
    <row r="58" spans="2:37" s="52" customFormat="1" x14ac:dyDescent="0.2">
      <c r="B58" s="93"/>
      <c r="E58" s="89"/>
      <c r="F58" s="75"/>
      <c r="G58" s="75"/>
      <c r="H58" s="75"/>
      <c r="I58" s="76"/>
      <c r="J58" s="94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</row>
    <row r="59" spans="2:37" s="52" customFormat="1" x14ac:dyDescent="0.2">
      <c r="B59" s="93"/>
      <c r="E59" s="89"/>
      <c r="F59" s="75"/>
      <c r="G59" s="75"/>
      <c r="H59" s="75"/>
      <c r="I59" s="76"/>
      <c r="J59" s="94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</row>
    <row r="60" spans="2:37" s="52" customFormat="1" x14ac:dyDescent="0.2">
      <c r="B60" s="93"/>
      <c r="E60" s="89"/>
      <c r="F60" s="75"/>
      <c r="G60" s="75"/>
      <c r="H60" s="75"/>
      <c r="I60" s="76"/>
      <c r="J60" s="94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</row>
    <row r="61" spans="2:37" s="52" customFormat="1" x14ac:dyDescent="0.2">
      <c r="B61" s="93"/>
      <c r="E61" s="89"/>
      <c r="F61" s="75"/>
      <c r="G61" s="75"/>
      <c r="H61" s="75"/>
      <c r="I61" s="76"/>
      <c r="J61" s="94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</row>
    <row r="62" spans="2:37" s="52" customFormat="1" x14ac:dyDescent="0.2">
      <c r="B62" s="93"/>
      <c r="E62" s="89"/>
      <c r="F62" s="75"/>
      <c r="G62" s="75"/>
      <c r="H62" s="75"/>
      <c r="I62" s="76"/>
      <c r="J62" s="94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</row>
    <row r="63" spans="2:37" s="52" customFormat="1" x14ac:dyDescent="0.2">
      <c r="B63" s="93"/>
      <c r="E63" s="89"/>
      <c r="F63" s="75"/>
      <c r="G63" s="75"/>
      <c r="H63" s="75"/>
      <c r="I63" s="76"/>
      <c r="J63" s="94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</row>
    <row r="64" spans="2:37" s="52" customFormat="1" x14ac:dyDescent="0.2">
      <c r="B64" s="93"/>
      <c r="E64" s="89"/>
      <c r="F64" s="75"/>
      <c r="G64" s="75"/>
      <c r="H64" s="75"/>
      <c r="I64" s="76"/>
      <c r="J64" s="94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</row>
    <row r="65" spans="2:37" s="52" customFormat="1" x14ac:dyDescent="0.2">
      <c r="B65" s="93"/>
      <c r="E65" s="89"/>
      <c r="F65" s="75"/>
      <c r="G65" s="75"/>
      <c r="H65" s="75"/>
      <c r="I65" s="76"/>
      <c r="J65" s="94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</row>
    <row r="66" spans="2:37" s="52" customFormat="1" x14ac:dyDescent="0.2">
      <c r="B66" s="93"/>
      <c r="E66" s="89"/>
      <c r="F66" s="75"/>
      <c r="G66" s="75"/>
      <c r="H66" s="75"/>
      <c r="I66" s="76"/>
      <c r="J66" s="94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</row>
    <row r="67" spans="2:37" s="52" customFormat="1" x14ac:dyDescent="0.2">
      <c r="B67" s="93"/>
      <c r="E67" s="89"/>
      <c r="F67" s="75"/>
      <c r="G67" s="75"/>
      <c r="H67" s="75"/>
      <c r="I67" s="76"/>
      <c r="J67" s="94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</row>
    <row r="68" spans="2:37" s="52" customFormat="1" x14ac:dyDescent="0.2">
      <c r="B68" s="93"/>
      <c r="E68" s="89"/>
      <c r="F68" s="75"/>
      <c r="G68" s="75"/>
      <c r="H68" s="75"/>
      <c r="I68" s="76"/>
      <c r="J68" s="94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</row>
    <row r="69" spans="2:37" s="52" customFormat="1" x14ac:dyDescent="0.2">
      <c r="B69" s="93"/>
      <c r="E69" s="89"/>
      <c r="F69" s="75"/>
      <c r="G69" s="75"/>
      <c r="H69" s="75"/>
      <c r="I69" s="76"/>
      <c r="J69" s="94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</row>
    <row r="70" spans="2:37" s="52" customFormat="1" x14ac:dyDescent="0.2">
      <c r="B70" s="93"/>
      <c r="E70" s="89"/>
      <c r="F70" s="75"/>
      <c r="G70" s="75"/>
      <c r="H70" s="75"/>
      <c r="I70" s="76"/>
      <c r="J70" s="94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</row>
    <row r="71" spans="2:37" s="52" customFormat="1" x14ac:dyDescent="0.2">
      <c r="B71" s="93"/>
      <c r="E71" s="89"/>
      <c r="F71" s="75"/>
      <c r="G71" s="75"/>
      <c r="H71" s="75"/>
      <c r="I71" s="76"/>
      <c r="J71" s="94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</row>
    <row r="72" spans="2:37" s="52" customFormat="1" x14ac:dyDescent="0.2">
      <c r="B72" s="93"/>
      <c r="E72" s="89"/>
      <c r="F72" s="75"/>
      <c r="G72" s="75"/>
      <c r="H72" s="75"/>
      <c r="I72" s="76"/>
      <c r="J72" s="94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</row>
    <row r="73" spans="2:37" s="52" customFormat="1" x14ac:dyDescent="0.2">
      <c r="B73" s="93"/>
      <c r="E73" s="89"/>
      <c r="F73" s="75"/>
      <c r="G73" s="75"/>
      <c r="H73" s="75"/>
      <c r="I73" s="76"/>
      <c r="J73" s="94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</row>
    <row r="74" spans="2:37" s="52" customFormat="1" x14ac:dyDescent="0.2">
      <c r="B74" s="93"/>
      <c r="E74" s="89"/>
      <c r="F74" s="75"/>
      <c r="G74" s="75"/>
      <c r="H74" s="75"/>
      <c r="I74" s="76"/>
      <c r="J74" s="94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</row>
    <row r="75" spans="2:37" s="52" customFormat="1" x14ac:dyDescent="0.2">
      <c r="B75" s="93"/>
      <c r="E75" s="89"/>
      <c r="F75" s="75"/>
      <c r="G75" s="75"/>
      <c r="H75" s="75"/>
      <c r="I75" s="76"/>
      <c r="J75" s="94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</row>
    <row r="76" spans="2:37" s="52" customFormat="1" x14ac:dyDescent="0.2">
      <c r="B76" s="93"/>
      <c r="E76" s="89"/>
      <c r="F76" s="75"/>
      <c r="G76" s="75"/>
      <c r="H76" s="75"/>
      <c r="I76" s="76"/>
      <c r="J76" s="94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</row>
    <row r="77" spans="2:37" s="52" customFormat="1" x14ac:dyDescent="0.2">
      <c r="B77" s="93"/>
      <c r="E77" s="89"/>
      <c r="F77" s="75"/>
      <c r="G77" s="75"/>
      <c r="H77" s="75"/>
      <c r="I77" s="76"/>
      <c r="J77" s="94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</row>
    <row r="78" spans="2:37" s="52" customFormat="1" x14ac:dyDescent="0.2">
      <c r="B78" s="93"/>
      <c r="E78" s="89"/>
      <c r="F78" s="75"/>
      <c r="G78" s="75"/>
      <c r="H78" s="75"/>
      <c r="I78" s="76"/>
      <c r="J78" s="94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</row>
    <row r="79" spans="2:37" s="52" customFormat="1" x14ac:dyDescent="0.2">
      <c r="B79" s="93"/>
      <c r="E79" s="89"/>
      <c r="F79" s="75"/>
      <c r="G79" s="75"/>
      <c r="H79" s="75"/>
      <c r="I79" s="76"/>
      <c r="J79" s="94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</row>
    <row r="80" spans="2:37" s="52" customFormat="1" x14ac:dyDescent="0.2">
      <c r="B80" s="93"/>
      <c r="E80" s="89"/>
      <c r="F80" s="75"/>
      <c r="G80" s="75"/>
      <c r="H80" s="75"/>
      <c r="I80" s="76"/>
      <c r="J80" s="94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</row>
    <row r="81" spans="2:37" s="52" customFormat="1" x14ac:dyDescent="0.2">
      <c r="B81" s="93"/>
      <c r="E81" s="89"/>
      <c r="F81" s="75"/>
      <c r="G81" s="75"/>
      <c r="H81" s="75"/>
      <c r="I81" s="76"/>
      <c r="J81" s="94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</row>
    <row r="82" spans="2:37" s="52" customFormat="1" x14ac:dyDescent="0.2">
      <c r="B82" s="93"/>
      <c r="E82" s="89"/>
      <c r="F82" s="75"/>
      <c r="G82" s="75"/>
      <c r="H82" s="75"/>
      <c r="I82" s="76"/>
      <c r="J82" s="94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</row>
    <row r="83" spans="2:37" s="52" customFormat="1" x14ac:dyDescent="0.2">
      <c r="B83" s="93"/>
      <c r="E83" s="89"/>
      <c r="F83" s="75"/>
      <c r="G83" s="75"/>
      <c r="H83" s="75"/>
      <c r="I83" s="76"/>
      <c r="J83" s="94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</row>
    <row r="84" spans="2:37" s="52" customFormat="1" x14ac:dyDescent="0.2">
      <c r="B84" s="93"/>
      <c r="E84" s="89"/>
      <c r="F84" s="75"/>
      <c r="G84" s="75"/>
      <c r="H84" s="75"/>
      <c r="I84" s="76"/>
      <c r="J84" s="94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</row>
    <row r="85" spans="2:37" s="52" customFormat="1" x14ac:dyDescent="0.2">
      <c r="B85" s="93"/>
      <c r="E85" s="89"/>
      <c r="F85" s="75"/>
      <c r="G85" s="75"/>
      <c r="H85" s="75"/>
      <c r="I85" s="76"/>
      <c r="J85" s="94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</row>
    <row r="86" spans="2:37" s="52" customFormat="1" x14ac:dyDescent="0.2">
      <c r="B86" s="93"/>
      <c r="E86" s="89"/>
      <c r="F86" s="75"/>
      <c r="G86" s="75"/>
      <c r="H86" s="75"/>
      <c r="I86" s="76"/>
      <c r="J86" s="94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</row>
    <row r="87" spans="2:37" s="52" customFormat="1" x14ac:dyDescent="0.2">
      <c r="B87" s="93"/>
      <c r="E87" s="89"/>
      <c r="F87" s="75"/>
      <c r="G87" s="75"/>
      <c r="H87" s="75"/>
      <c r="I87" s="76"/>
      <c r="J87" s="94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</row>
    <row r="88" spans="2:37" s="52" customFormat="1" x14ac:dyDescent="0.2">
      <c r="B88" s="93"/>
      <c r="E88" s="89"/>
      <c r="F88" s="75"/>
      <c r="G88" s="75"/>
      <c r="H88" s="75"/>
      <c r="I88" s="76"/>
      <c r="J88" s="94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</row>
    <row r="89" spans="2:37" s="52" customFormat="1" x14ac:dyDescent="0.2">
      <c r="B89" s="93"/>
      <c r="E89" s="89"/>
      <c r="F89" s="75"/>
      <c r="G89" s="75"/>
      <c r="H89" s="75"/>
      <c r="I89" s="76"/>
      <c r="J89" s="94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</row>
  </sheetData>
  <phoneticPr fontId="2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48 parasta</vt:lpstr>
      <vt:lpstr>24 parasta</vt:lpstr>
      <vt:lpstr>Round Robin</vt:lpstr>
      <vt:lpstr>Kokonais</vt:lpstr>
      <vt:lpstr>'24 parasta'!Tulostusalue</vt:lpstr>
      <vt:lpstr>'Round Robin'!Tulostusalue</vt:lpstr>
    </vt:vector>
  </TitlesOfParts>
  <Company>Suomen Keilailuliitto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Keilailupiste</dc:title>
  <dc:creator>*</dc:creator>
  <cp:lastModifiedBy>Olli Pakonen</cp:lastModifiedBy>
  <cp:lastPrinted>2010-01-14T10:17:16Z</cp:lastPrinted>
  <dcterms:created xsi:type="dcterms:W3CDTF">2003-05-05T09:11:01Z</dcterms:created>
  <dcterms:modified xsi:type="dcterms:W3CDTF">2019-10-24T06:37:13Z</dcterms:modified>
</cp:coreProperties>
</file>